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150" windowWidth="19440" windowHeight="6195" activeTab="0"/>
  </bookViews>
  <sheets>
    <sheet name="Testing" sheetId="1" r:id="rId1"/>
    <sheet name="Head" sheetId="2" r:id="rId2"/>
    <sheet name="Spine" sheetId="3" r:id="rId3"/>
    <sheet name="Abdomen" sheetId="4" r:id="rId4"/>
    <sheet name="Knee" sheetId="5" r:id="rId5"/>
    <sheet name="Angio" sheetId="6" r:id="rId6"/>
    <sheet name="Calculations" sheetId="7" r:id="rId7"/>
  </sheets>
  <definedNames>
    <definedName name="_xlnm.Print_Area" localSheetId="3">'Abdomen'!$A$1:$G$34</definedName>
    <definedName name="_xlnm.Print_Area" localSheetId="5">'Angio'!$A$1:$G$42</definedName>
    <definedName name="_xlnm.Print_Area" localSheetId="6">'Calculations'!$A$1:$P$33</definedName>
    <definedName name="_xlnm.Print_Area" localSheetId="1">'Head'!$A$1:$H$31</definedName>
    <definedName name="_xlnm.Print_Area" localSheetId="4">'Knee'!$A$1:$G$28</definedName>
    <definedName name="_xlnm.Print_Area" localSheetId="2">'Spine'!$A$1:$G$26</definedName>
    <definedName name="_xlnm.Print_Area" localSheetId="0">'Testing'!$A$1:$M$28</definedName>
  </definedNames>
  <calcPr fullCalcOnLoad="1"/>
</workbook>
</file>

<file path=xl/sharedStrings.xml><?xml version="1.0" encoding="utf-8"?>
<sst xmlns="http://schemas.openxmlformats.org/spreadsheetml/2006/main" count="217" uniqueCount="114">
  <si>
    <t xml:space="preserve">Test measurements </t>
  </si>
  <si>
    <t xml:space="preserve">Product </t>
  </si>
  <si>
    <t xml:space="preserve">Product category </t>
  </si>
  <si>
    <t>Endtime</t>
  </si>
  <si>
    <t>Action</t>
  </si>
  <si>
    <t>ep2d_diff_3scan_trace_p2</t>
  </si>
  <si>
    <t>t2_tse_sag_512</t>
  </si>
  <si>
    <t>typical knee measurement</t>
  </si>
  <si>
    <t>localizer_sag+cor+tra</t>
  </si>
  <si>
    <t>pd_tse_fs_cor_p2_512</t>
  </si>
  <si>
    <t>Summary to calculate patients per day in given mix</t>
  </si>
  <si>
    <t>Distribution</t>
  </si>
  <si>
    <t>typical angio measurement</t>
  </si>
  <si>
    <t>Normalized</t>
  </si>
  <si>
    <t>Min per day</t>
  </si>
  <si>
    <t xml:space="preserve">sum scan time </t>
  </si>
  <si>
    <t>control calculation</t>
  </si>
  <si>
    <t>kWh</t>
  </si>
  <si>
    <t>Duration</t>
  </si>
  <si>
    <t>Total time</t>
  </si>
  <si>
    <t>Total energy per day (10h)</t>
  </si>
  <si>
    <t>Time</t>
  </si>
  <si>
    <t>hours per day</t>
  </si>
  <si>
    <t>Total</t>
  </si>
  <si>
    <r>
      <t xml:space="preserve">Off -time (12h) </t>
    </r>
    <r>
      <rPr>
        <b/>
        <i/>
        <sz val="11"/>
        <rFont val="Arial"/>
        <family val="2"/>
      </rPr>
      <t>fixed</t>
    </r>
  </si>
  <si>
    <t>Minutes</t>
  </si>
  <si>
    <t>Potential exam time per day (12h)</t>
  </si>
  <si>
    <t>minus</t>
  </si>
  <si>
    <t>Available potential scanning time</t>
  </si>
  <si>
    <t>Sum of Energy per day for max. exams in given distribution</t>
  </si>
  <si>
    <t>kW</t>
  </si>
  <si>
    <t>Sequence duration</t>
  </si>
  <si>
    <t>Time / h</t>
  </si>
  <si>
    <t>Power / kW</t>
  </si>
  <si>
    <t>Energy / kWh/sequence</t>
  </si>
  <si>
    <t>Energy per day</t>
  </si>
  <si>
    <t>Energy per patient / kWh</t>
  </si>
  <si>
    <t>scan</t>
  </si>
  <si>
    <t>total</t>
  </si>
  <si>
    <t>Time per patient / h</t>
  </si>
  <si>
    <t>Per day:</t>
  </si>
  <si>
    <t>Scan</t>
  </si>
  <si>
    <t>Time in Min</t>
  </si>
  <si>
    <t>Off</t>
  </si>
  <si>
    <t xml:space="preserve">Average kWh/Patient </t>
  </si>
  <si>
    <t>Energy</t>
  </si>
  <si>
    <t>min</t>
  </si>
  <si>
    <t>optimized patients that can be treated within this timeshare</t>
  </si>
  <si>
    <t>KW</t>
  </si>
  <si>
    <t>Please fill in orange cells</t>
  </si>
  <si>
    <t>t1_tse_sag_512</t>
  </si>
  <si>
    <t>t2_tse_tra_p2_mbh_320</t>
  </si>
  <si>
    <t>localizer</t>
  </si>
  <si>
    <t>slice planning</t>
  </si>
  <si>
    <t>contrast agent injection</t>
  </si>
  <si>
    <t>slice planning / breath hold</t>
  </si>
  <si>
    <t>table movement</t>
  </si>
  <si>
    <t>pd_tse_fs_tra_p2_512</t>
  </si>
  <si>
    <r>
      <t xml:space="preserve">typical </t>
    </r>
    <r>
      <rPr>
        <b/>
        <sz val="11"/>
        <rFont val="Arial"/>
        <family val="2"/>
      </rPr>
      <t>spine</t>
    </r>
    <r>
      <rPr>
        <sz val="11"/>
        <rFont val="Arial"/>
        <family val="0"/>
      </rPr>
      <t xml:space="preserve"> measurement (lumbar spine)</t>
    </r>
  </si>
  <si>
    <r>
      <t xml:space="preserve">typical </t>
    </r>
    <r>
      <rPr>
        <b/>
        <sz val="11"/>
        <rFont val="Arial"/>
        <family val="2"/>
      </rPr>
      <t>abdomen</t>
    </r>
    <r>
      <rPr>
        <sz val="11"/>
        <rFont val="Arial"/>
        <family val="0"/>
      </rPr>
      <t xml:space="preserve"> measurement</t>
    </r>
  </si>
  <si>
    <r>
      <t xml:space="preserve">typical </t>
    </r>
    <r>
      <rPr>
        <b/>
        <sz val="11"/>
        <rFont val="Arial"/>
        <family val="2"/>
      </rPr>
      <t>knee</t>
    </r>
    <r>
      <rPr>
        <sz val="11"/>
        <rFont val="Arial"/>
        <family val="0"/>
      </rPr>
      <t xml:space="preserve"> measurement</t>
    </r>
  </si>
  <si>
    <r>
      <t xml:space="preserve">typical </t>
    </r>
    <r>
      <rPr>
        <b/>
        <sz val="11"/>
        <rFont val="Arial"/>
        <family val="2"/>
      </rPr>
      <t>angio</t>
    </r>
    <r>
      <rPr>
        <sz val="11"/>
        <rFont val="Arial"/>
        <family val="0"/>
      </rPr>
      <t xml:space="preserve"> measurement</t>
    </r>
  </si>
  <si>
    <t>slice planning / adjustments</t>
  </si>
  <si>
    <t>patient out and data archiving</t>
  </si>
  <si>
    <t>breath hold</t>
  </si>
  <si>
    <t>5-10 min delay / breath hold</t>
  </si>
  <si>
    <t>table movement / slice planning / adjustments</t>
  </si>
  <si>
    <t>table movement / adjustments</t>
  </si>
  <si>
    <t>contrast agent injection / table movement / adjustments</t>
  </si>
  <si>
    <t>sum ready to measure time</t>
  </si>
  <si>
    <t>Non-Availability (equals to 2h fixed ready to measure time)</t>
  </si>
  <si>
    <r>
      <t xml:space="preserve">Energy for non-availability (2h for service, reliability etc. in which system is ready to measure) </t>
    </r>
    <r>
      <rPr>
        <b/>
        <i/>
        <sz val="11"/>
        <rFont val="Arial"/>
        <family val="2"/>
      </rPr>
      <t>fixed</t>
    </r>
  </si>
  <si>
    <t>Ready to measure</t>
  </si>
  <si>
    <t>ready to measure</t>
  </si>
  <si>
    <t>adjustments</t>
  </si>
  <si>
    <r>
      <t xml:space="preserve">average </t>
    </r>
    <r>
      <rPr>
        <b/>
        <sz val="11"/>
        <rFont val="Arial"/>
        <family val="2"/>
      </rPr>
      <t>head</t>
    </r>
    <r>
      <rPr>
        <sz val="11"/>
        <rFont val="Arial"/>
        <family val="0"/>
      </rPr>
      <t xml:space="preserve"> examination total</t>
    </r>
  </si>
  <si>
    <t>I_flash_feet</t>
  </si>
  <si>
    <t>t2_tirm_tra_dark-fluid</t>
  </si>
  <si>
    <t>t1_fl2d_tra</t>
  </si>
  <si>
    <t>t1_fl2d_cor</t>
  </si>
  <si>
    <t>t2_tse_tra</t>
  </si>
  <si>
    <t>t1_tse_tra</t>
  </si>
  <si>
    <t>t2_trufi_obl_ph_pat</t>
  </si>
  <si>
    <t>t1_vibe_fs_cor_p3_bh_288</t>
  </si>
  <si>
    <t>II_flash_legs</t>
  </si>
  <si>
    <t>III_flash_upper-legs</t>
  </si>
  <si>
    <t>IV_flash_abdomen</t>
  </si>
  <si>
    <t>I_fl3d-cor_feet_pre</t>
  </si>
  <si>
    <t>II_fl3d-cor_legs_pre</t>
  </si>
  <si>
    <t>III_fl3d-cor_upper-legs_pre</t>
  </si>
  <si>
    <t>IV_fl3d-cor_abdomen_pre</t>
  </si>
  <si>
    <t>IV_care_bolus_cor</t>
  </si>
  <si>
    <t>IV_fl3d-cor_abdolmen_post</t>
  </si>
  <si>
    <t>III_fl3d-cor_upper-legs_post</t>
  </si>
  <si>
    <t>II_fl3d-cor_legs_post</t>
  </si>
  <si>
    <t>I_fl3d-cor_feet_post</t>
  </si>
  <si>
    <t>t1_fl2d_in-opp_tra_p2_mbh</t>
  </si>
  <si>
    <t>t1_vibe_fs_tra_p2_bh_320_pre</t>
  </si>
  <si>
    <t>t1_vibe_fs_tra_p2_bh_320_arterial</t>
  </si>
  <si>
    <t>t1_vibe_fs_tra_p2_bh_320_venous</t>
  </si>
  <si>
    <t>t1_vibe_fs_tra_p2_bh_320_equil</t>
  </si>
  <si>
    <t>t1_se_sag_p2_512</t>
  </si>
  <si>
    <t>t2_tse_fs_sag_p2_320</t>
  </si>
  <si>
    <r>
      <t xml:space="preserve">Typical </t>
    </r>
    <r>
      <rPr>
        <b/>
        <sz val="11"/>
        <rFont val="Arial"/>
        <family val="2"/>
      </rPr>
      <t>head</t>
    </r>
    <r>
      <rPr>
        <sz val="11"/>
        <rFont val="Arial"/>
        <family val="0"/>
      </rPr>
      <t xml:space="preserve"> measurement </t>
    </r>
  </si>
  <si>
    <t>SELF REGULATORY INITIATIVE FOR MEDICAL IMAGING EQUIPMENT</t>
  </si>
  <si>
    <t>TEMPLATE FOR THE COLLECTION OF MRI ENERGY CONSUMPTION DATA</t>
  </si>
  <si>
    <t>This template is part of the COCIR SRI methodology* to measure the energy consumption of MRI equipment, developed by the COCIR ErP Steering Committee in the context of the Self-Regulatory Initiative on medical imaging equipment. Data to be filled in this template has to be produced according to the methodology.</t>
  </si>
  <si>
    <t>Date:</t>
  </si>
  <si>
    <t>Product tested by:</t>
  </si>
  <si>
    <t>Data approved by:</t>
  </si>
  <si>
    <t>Name:</t>
  </si>
  <si>
    <t>Role:</t>
  </si>
  <si>
    <t>Signature</t>
  </si>
  <si>
    <t xml:space="preserve">“Self-regulatory Initiative for medical imaging equipment” 
Copyright © 2011 COCIR
All Rights Reserved.
All material in this document is, unless otherwise stated, the property of COCIR. Copyright and other intellectual property laws protect these materials. Reproduction or retransmission of the materials, in whole or in part, in any manner, without the prior written consent of the copyright holder, is an infringement of copyright law.
</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</si>
</sst>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EUR&quot;\ #,##0_);\(&quot;EUR&quot;\ #,##0\)"/>
    <numFmt numFmtId="173" formatCode="&quot;EUR&quot;\ #,##0_);[Red]\(&quot;EUR&quot;\ #,##0\)"/>
    <numFmt numFmtId="174" formatCode="&quot;EUR&quot;\ #,##0.00_);\(&quot;EUR&quot;\ #,##0.00\)"/>
    <numFmt numFmtId="175" formatCode="&quot;EUR&quot;\ #,##0.00_);[Red]\(&quot;EUR&quot;\ #,##0.00\)"/>
    <numFmt numFmtId="176" formatCode="_(&quot;EUR&quot;\ * #,##0_);_(&quot;EUR&quot;\ * \(#,##0\);_(&quot;EUR&quot;\ * &quot;-&quot;_);_(@_)"/>
    <numFmt numFmtId="177" formatCode="_(* #,##0_);_(* \(#,##0\);_(* &quot;-&quot;_);_(@_)"/>
    <numFmt numFmtId="178" formatCode="_(&quot;EUR&quot;\ * #,##0.00_);_(&quot;EUR&quot;\ * \(#,##0.00\);_(&quot;EUR&quot;\ * &quot;-&quot;??_);_(@_)"/>
    <numFmt numFmtId="179" formatCode="_(* #,##0.00_);_(* \(#,##0.00\);_(* &quot;-&quot;??_);_(@_)"/>
    <numFmt numFmtId="180" formatCode="h:mm;@"/>
    <numFmt numFmtId="181" formatCode="h:mm:ss;@"/>
    <numFmt numFmtId="182" formatCode="0.0000000"/>
    <numFmt numFmtId="183" formatCode="0.000000"/>
    <numFmt numFmtId="184" formatCode="0.00000"/>
    <numFmt numFmtId="185" formatCode="0.0000"/>
    <numFmt numFmtId="186" formatCode="0.000"/>
    <numFmt numFmtId="187" formatCode="0.0"/>
    <numFmt numFmtId="188" formatCode="&quot;Ja&quot;;&quot;Ja&quot;;&quot;Nein&quot;"/>
    <numFmt numFmtId="189" formatCode="&quot;Wahr&quot;;&quot;Wahr&quot;;&quot;Falsch&quot;"/>
    <numFmt numFmtId="190" formatCode="&quot;Ein&quot;;&quot;Ein&quot;;&quot;Aus&quot;"/>
    <numFmt numFmtId="191" formatCode="[$€-2]\ #,##0.00_);[Red]\([$€-2]\ #,##0.00\)"/>
    <numFmt numFmtId="192" formatCode="0.00000000"/>
    <numFmt numFmtId="193" formatCode="[$-F400]h:mm:ss\ AM/PM"/>
    <numFmt numFmtId="194" formatCode="&quot;+&quot;\ h:mm:ss;@"/>
    <numFmt numFmtId="195" formatCode="&quot;+ &quot;h:mm:ss;@"/>
    <numFmt numFmtId="196" formatCode="[h]:mm:ss;@"/>
    <numFmt numFmtId="197" formatCode="[$-407]dddd\,\ d\.\ mmmm\ yyyy"/>
    <numFmt numFmtId="198" formatCode="mm:ss.0;@"/>
    <numFmt numFmtId="199" formatCode="&quot;Yes&quot;;&quot;Yes&quot;;&quot;No&quot;"/>
    <numFmt numFmtId="200" formatCode="&quot;True&quot;;&quot;True&quot;;&quot;False&quot;"/>
    <numFmt numFmtId="201" formatCode="&quot;On&quot;;&quot;On&quot;;&quot;Off&quot;"/>
  </numFmts>
  <fonts count="46">
    <font>
      <sz val="11"/>
      <name val="Arial"/>
      <family val="0"/>
    </font>
    <font>
      <sz val="8"/>
      <name val="Arial"/>
      <family val="0"/>
    </font>
    <font>
      <b/>
      <u val="single"/>
      <sz val="11"/>
      <name val="Arial"/>
      <family val="2"/>
    </font>
    <font>
      <b/>
      <sz val="11"/>
      <name val="Arial"/>
      <family val="2"/>
    </font>
    <font>
      <u val="single"/>
      <sz val="11"/>
      <name val="Arial"/>
      <family val="0"/>
    </font>
    <font>
      <u val="single"/>
      <sz val="11"/>
      <color indexed="12"/>
      <name val="Arial"/>
      <family val="0"/>
    </font>
    <font>
      <u val="single"/>
      <sz val="11"/>
      <color indexed="36"/>
      <name val="Arial"/>
      <family val="0"/>
    </font>
    <font>
      <b/>
      <i/>
      <sz val="11"/>
      <name val="Arial"/>
      <family val="2"/>
    </font>
    <font>
      <b/>
      <sz val="12"/>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4.75"/>
      <color indexed="8"/>
      <name val="Arial"/>
      <family val="0"/>
    </font>
    <font>
      <sz val="11.2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0"/>
        <bgColor indexed="64"/>
      </patternFill>
    </fill>
    <fill>
      <patternFill patternType="solid">
        <fgColor indexed="52"/>
        <bgColor indexed="64"/>
      </patternFill>
    </fill>
    <fill>
      <patternFill patternType="solid">
        <fgColor rgb="FFFFFF00"/>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thin"/>
      <right style="thin"/>
      <top style="thin"/>
      <bottom style="double"/>
    </border>
    <border>
      <left>
        <color indexed="63"/>
      </left>
      <right>
        <color indexed="63"/>
      </right>
      <top>
        <color indexed="63"/>
      </top>
      <bottom style="double"/>
    </border>
    <border>
      <left style="thin"/>
      <right style="thin"/>
      <top style="thin"/>
      <bottom style="medium"/>
    </border>
    <border>
      <left style="thin"/>
      <right style="thin"/>
      <top>
        <color indexed="63"/>
      </top>
      <bottom style="double"/>
    </border>
    <border>
      <left>
        <color indexed="63"/>
      </left>
      <right>
        <color indexed="63"/>
      </right>
      <top style="thin"/>
      <bottom style="thin"/>
    </border>
    <border>
      <left>
        <color indexed="63"/>
      </left>
      <right style="thin"/>
      <top style="thin"/>
      <bottom style="thin"/>
    </border>
    <border>
      <left style="thin"/>
      <right>
        <color indexed="63"/>
      </right>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4" fillId="0" borderId="0" applyNumberFormat="0" applyFill="0" applyBorder="0" applyAlignment="0" applyProtection="0"/>
    <xf numFmtId="0" fontId="6"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5"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0" fontId="0" fillId="0" borderId="0">
      <alignment/>
      <protection/>
    </xf>
  </cellStyleXfs>
  <cellXfs count="131">
    <xf numFmtId="0" fontId="0" fillId="0" borderId="0" xfId="0" applyAlignment="1">
      <alignment/>
    </xf>
    <xf numFmtId="0" fontId="0" fillId="0" borderId="10" xfId="0" applyBorder="1" applyAlignment="1">
      <alignment/>
    </xf>
    <xf numFmtId="181" fontId="0" fillId="0" borderId="10" xfId="0" applyNumberFormat="1" applyBorder="1" applyAlignment="1">
      <alignment/>
    </xf>
    <xf numFmtId="0" fontId="0" fillId="0" borderId="10" xfId="0" applyFill="1" applyBorder="1" applyAlignment="1">
      <alignment/>
    </xf>
    <xf numFmtId="2" fontId="0" fillId="0" borderId="0" xfId="0" applyNumberFormat="1" applyAlignment="1">
      <alignment/>
    </xf>
    <xf numFmtId="0" fontId="2" fillId="0" borderId="0" xfId="0" applyFont="1" applyAlignment="1">
      <alignment/>
    </xf>
    <xf numFmtId="0" fontId="4" fillId="0" borderId="0" xfId="0" applyFont="1" applyAlignment="1">
      <alignment/>
    </xf>
    <xf numFmtId="185" fontId="4" fillId="0" borderId="0" xfId="0" applyNumberFormat="1" applyFont="1" applyAlignment="1">
      <alignment/>
    </xf>
    <xf numFmtId="2" fontId="2" fillId="0" borderId="0" xfId="0" applyNumberFormat="1" applyFont="1" applyAlignment="1">
      <alignment/>
    </xf>
    <xf numFmtId="0" fontId="0" fillId="0" borderId="10" xfId="0" applyBorder="1" applyAlignment="1">
      <alignment wrapText="1"/>
    </xf>
    <xf numFmtId="186" fontId="4" fillId="0" borderId="0" xfId="0" applyNumberFormat="1" applyFont="1" applyAlignment="1">
      <alignment horizontal="center"/>
    </xf>
    <xf numFmtId="0" fontId="0" fillId="33" borderId="10" xfId="0" applyFill="1" applyBorder="1" applyAlignment="1">
      <alignment/>
    </xf>
    <xf numFmtId="181" fontId="0" fillId="33" borderId="10" xfId="0" applyNumberFormat="1" applyFill="1" applyBorder="1" applyAlignment="1">
      <alignment/>
    </xf>
    <xf numFmtId="21" fontId="0" fillId="33" borderId="10" xfId="0" applyNumberFormat="1" applyFill="1" applyBorder="1" applyAlignment="1">
      <alignment/>
    </xf>
    <xf numFmtId="181" fontId="0" fillId="34" borderId="10" xfId="0" applyNumberFormat="1" applyFill="1" applyBorder="1" applyAlignment="1">
      <alignment/>
    </xf>
    <xf numFmtId="0" fontId="0" fillId="34" borderId="10" xfId="0" applyFill="1" applyBorder="1" applyAlignment="1">
      <alignment/>
    </xf>
    <xf numFmtId="21" fontId="0" fillId="34" borderId="10" xfId="0" applyNumberFormat="1" applyFill="1" applyBorder="1" applyAlignment="1">
      <alignment/>
    </xf>
    <xf numFmtId="0" fontId="0" fillId="0" borderId="10" xfId="0" applyBorder="1" applyAlignment="1">
      <alignment horizontal="center"/>
    </xf>
    <xf numFmtId="0" fontId="0" fillId="0" borderId="10" xfId="0" applyFill="1" applyBorder="1" applyAlignment="1">
      <alignment horizontal="center"/>
    </xf>
    <xf numFmtId="0" fontId="0" fillId="0" borderId="0" xfId="0" applyAlignment="1">
      <alignment horizontal="center"/>
    </xf>
    <xf numFmtId="181" fontId="0" fillId="0" borderId="10" xfId="0" applyNumberFormat="1" applyBorder="1" applyAlignment="1">
      <alignment horizontal="center"/>
    </xf>
    <xf numFmtId="181" fontId="0" fillId="0" borderId="11" xfId="0" applyNumberFormat="1" applyBorder="1" applyAlignment="1">
      <alignment horizontal="center"/>
    </xf>
    <xf numFmtId="0" fontId="0" fillId="34" borderId="10" xfId="0" applyFill="1" applyBorder="1" applyAlignment="1">
      <alignment horizontal="center"/>
    </xf>
    <xf numFmtId="0" fontId="0" fillId="33" borderId="12" xfId="0" applyFill="1" applyBorder="1" applyAlignment="1">
      <alignment horizontal="center"/>
    </xf>
    <xf numFmtId="46" fontId="0" fillId="33" borderId="13" xfId="0" applyNumberFormat="1" applyFill="1" applyBorder="1" applyAlignment="1">
      <alignment horizontal="center"/>
    </xf>
    <xf numFmtId="46" fontId="0" fillId="34" borderId="10" xfId="0" applyNumberFormat="1" applyFill="1" applyBorder="1" applyAlignment="1">
      <alignment horizontal="center"/>
    </xf>
    <xf numFmtId="0" fontId="0" fillId="0" borderId="10" xfId="0" applyFont="1" applyFill="1" applyBorder="1" applyAlignment="1">
      <alignment horizontal="center"/>
    </xf>
    <xf numFmtId="0" fontId="0" fillId="0" borderId="10" xfId="0" applyFont="1" applyBorder="1" applyAlignment="1">
      <alignment horizontal="center"/>
    </xf>
    <xf numFmtId="46" fontId="0" fillId="0" borderId="10" xfId="0" applyNumberFormat="1" applyFont="1" applyBorder="1" applyAlignment="1">
      <alignment horizontal="center"/>
    </xf>
    <xf numFmtId="2" fontId="0" fillId="33" borderId="10" xfId="0" applyNumberFormat="1" applyFill="1" applyBorder="1" applyAlignment="1">
      <alignment horizontal="center"/>
    </xf>
    <xf numFmtId="2" fontId="0" fillId="34" borderId="10" xfId="0" applyNumberFormat="1" applyFill="1" applyBorder="1" applyAlignment="1">
      <alignment horizontal="center"/>
    </xf>
    <xf numFmtId="0" fontId="3" fillId="0" borderId="14" xfId="0" applyFont="1" applyBorder="1" applyAlignment="1">
      <alignment horizontal="center"/>
    </xf>
    <xf numFmtId="2" fontId="3" fillId="0" borderId="14" xfId="0" applyNumberFormat="1" applyFont="1" applyBorder="1" applyAlignment="1">
      <alignment horizontal="center"/>
    </xf>
    <xf numFmtId="2" fontId="0" fillId="33" borderId="10" xfId="0" applyNumberFormat="1" applyFill="1" applyBorder="1" applyAlignment="1">
      <alignment/>
    </xf>
    <xf numFmtId="2" fontId="0" fillId="34" borderId="10" xfId="0" applyNumberFormat="1" applyFill="1" applyBorder="1" applyAlignment="1">
      <alignment/>
    </xf>
    <xf numFmtId="185" fontId="0" fillId="33" borderId="10" xfId="0" applyNumberFormat="1" applyFill="1" applyBorder="1" applyAlignment="1">
      <alignment/>
    </xf>
    <xf numFmtId="185" fontId="0" fillId="34" borderId="10" xfId="0" applyNumberFormat="1" applyFill="1" applyBorder="1" applyAlignment="1">
      <alignment/>
    </xf>
    <xf numFmtId="46" fontId="0" fillId="33" borderId="10" xfId="0" applyNumberFormat="1" applyFill="1" applyBorder="1" applyAlignment="1">
      <alignment horizontal="center"/>
    </xf>
    <xf numFmtId="0" fontId="0" fillId="0" borderId="10" xfId="0" applyBorder="1" applyAlignment="1">
      <alignment horizontal="left"/>
    </xf>
    <xf numFmtId="0" fontId="0" fillId="0" borderId="10" xfId="0" applyBorder="1" applyAlignment="1">
      <alignment horizontal="center" wrapText="1"/>
    </xf>
    <xf numFmtId="0" fontId="7" fillId="0" borderId="0" xfId="0" applyFont="1" applyAlignment="1">
      <alignment/>
    </xf>
    <xf numFmtId="0" fontId="0" fillId="0" borderId="0" xfId="0" applyBorder="1" applyAlignment="1">
      <alignment horizontal="center"/>
    </xf>
    <xf numFmtId="0" fontId="7" fillId="0" borderId="0" xfId="0" applyFont="1" applyBorder="1" applyAlignment="1">
      <alignment horizontal="center"/>
    </xf>
    <xf numFmtId="0" fontId="3" fillId="0" borderId="15" xfId="0" applyFont="1" applyBorder="1" applyAlignment="1">
      <alignment horizontal="left"/>
    </xf>
    <xf numFmtId="0" fontId="3" fillId="0" borderId="15" xfId="0" applyFont="1" applyBorder="1" applyAlignment="1">
      <alignment horizontal="center"/>
    </xf>
    <xf numFmtId="0" fontId="0" fillId="0" borderId="16" xfId="0" applyBorder="1" applyAlignment="1">
      <alignment horizontal="left" wrapText="1"/>
    </xf>
    <xf numFmtId="0" fontId="0" fillId="0" borderId="16" xfId="0" applyBorder="1" applyAlignment="1">
      <alignment horizontal="center"/>
    </xf>
    <xf numFmtId="181" fontId="0" fillId="0" borderId="16" xfId="0" applyNumberFormat="1" applyBorder="1" applyAlignment="1">
      <alignment/>
    </xf>
    <xf numFmtId="0" fontId="3" fillId="0" borderId="17" xfId="0" applyFont="1" applyBorder="1" applyAlignment="1">
      <alignment wrapText="1"/>
    </xf>
    <xf numFmtId="2" fontId="3" fillId="0" borderId="17" xfId="0" applyNumberFormat="1" applyFont="1" applyBorder="1" applyAlignment="1">
      <alignment/>
    </xf>
    <xf numFmtId="0" fontId="2" fillId="0" borderId="11" xfId="0" applyFont="1" applyBorder="1" applyAlignment="1">
      <alignment/>
    </xf>
    <xf numFmtId="0" fontId="2" fillId="0" borderId="18" xfId="0" applyFont="1" applyBorder="1" applyAlignment="1">
      <alignment/>
    </xf>
    <xf numFmtId="2" fontId="2" fillId="0" borderId="19" xfId="0" applyNumberFormat="1" applyFont="1" applyBorder="1" applyAlignment="1">
      <alignment/>
    </xf>
    <xf numFmtId="0" fontId="0" fillId="0" borderId="10" xfId="0" applyFill="1" applyBorder="1" applyAlignment="1">
      <alignment horizontal="left"/>
    </xf>
    <xf numFmtId="0" fontId="0" fillId="0" borderId="10" xfId="0" applyFill="1" applyBorder="1" applyAlignment="1">
      <alignment horizontal="right"/>
    </xf>
    <xf numFmtId="0" fontId="0" fillId="0" borderId="10" xfId="0" applyFill="1" applyBorder="1" applyAlignment="1">
      <alignment wrapText="1"/>
    </xf>
    <xf numFmtId="2" fontId="0" fillId="0" borderId="10" xfId="0" applyNumberFormat="1" applyFill="1" applyBorder="1" applyAlignment="1">
      <alignment horizontal="right"/>
    </xf>
    <xf numFmtId="181" fontId="0" fillId="0" borderId="10" xfId="0" applyNumberFormat="1" applyBorder="1" applyAlignment="1">
      <alignment horizontal="right"/>
    </xf>
    <xf numFmtId="0" fontId="0" fillId="0" borderId="10" xfId="0" applyBorder="1" applyAlignment="1">
      <alignment horizontal="right"/>
    </xf>
    <xf numFmtId="9" fontId="0" fillId="0" borderId="11" xfId="60" applyFont="1" applyBorder="1" applyAlignment="1">
      <alignment horizontal="right"/>
    </xf>
    <xf numFmtId="1" fontId="0" fillId="0" borderId="10" xfId="0" applyNumberFormat="1" applyBorder="1" applyAlignment="1">
      <alignment horizontal="right"/>
    </xf>
    <xf numFmtId="186" fontId="0" fillId="0" borderId="11" xfId="0" applyNumberFormat="1" applyBorder="1" applyAlignment="1">
      <alignment horizontal="right"/>
    </xf>
    <xf numFmtId="2" fontId="0" fillId="0" borderId="10" xfId="0" applyNumberFormat="1" applyBorder="1" applyAlignment="1">
      <alignment horizontal="right" wrapText="1"/>
    </xf>
    <xf numFmtId="181" fontId="0" fillId="0" borderId="16" xfId="0" applyNumberFormat="1" applyBorder="1" applyAlignment="1">
      <alignment horizontal="right"/>
    </xf>
    <xf numFmtId="0" fontId="0" fillId="0" borderId="16" xfId="0" applyBorder="1" applyAlignment="1">
      <alignment horizontal="right"/>
    </xf>
    <xf numFmtId="9" fontId="0" fillId="0" borderId="20" xfId="60" applyFont="1" applyBorder="1" applyAlignment="1">
      <alignment horizontal="right"/>
    </xf>
    <xf numFmtId="1" fontId="0" fillId="0" borderId="16" xfId="0" applyNumberFormat="1" applyBorder="1" applyAlignment="1">
      <alignment horizontal="right"/>
    </xf>
    <xf numFmtId="2" fontId="0" fillId="0" borderId="16" xfId="0" applyNumberFormat="1" applyBorder="1" applyAlignment="1">
      <alignment horizontal="right" wrapText="1"/>
    </xf>
    <xf numFmtId="0" fontId="0" fillId="0" borderId="0" xfId="0" applyAlignment="1">
      <alignment horizontal="right"/>
    </xf>
    <xf numFmtId="0" fontId="4" fillId="0" borderId="0" xfId="0" applyFont="1" applyAlignment="1">
      <alignment horizontal="right"/>
    </xf>
    <xf numFmtId="185" fontId="4" fillId="0" borderId="0" xfId="0" applyNumberFormat="1" applyFont="1" applyAlignment="1">
      <alignment horizontal="right"/>
    </xf>
    <xf numFmtId="2" fontId="2" fillId="0" borderId="0" xfId="0" applyNumberFormat="1" applyFont="1" applyAlignment="1">
      <alignment horizontal="right"/>
    </xf>
    <xf numFmtId="0" fontId="0" fillId="33" borderId="19" xfId="0" applyFill="1" applyBorder="1" applyAlignment="1">
      <alignment/>
    </xf>
    <xf numFmtId="2" fontId="0" fillId="34" borderId="10" xfId="0" applyNumberFormat="1" applyFont="1" applyFill="1" applyBorder="1" applyAlignment="1">
      <alignment/>
    </xf>
    <xf numFmtId="0" fontId="1" fillId="0" borderId="0" xfId="0" applyFont="1" applyAlignment="1">
      <alignment wrapText="1"/>
    </xf>
    <xf numFmtId="186" fontId="0" fillId="0" borderId="16" xfId="0" applyNumberFormat="1" applyBorder="1" applyAlignment="1">
      <alignment horizontal="right"/>
    </xf>
    <xf numFmtId="0" fontId="0" fillId="0" borderId="11" xfId="0" applyBorder="1" applyAlignment="1">
      <alignment/>
    </xf>
    <xf numFmtId="0" fontId="0" fillId="0" borderId="18" xfId="0" applyBorder="1" applyAlignment="1">
      <alignment horizontal="center"/>
    </xf>
    <xf numFmtId="0" fontId="0" fillId="0" borderId="19" xfId="0" applyBorder="1" applyAlignment="1">
      <alignment/>
    </xf>
    <xf numFmtId="193" fontId="0" fillId="0" borderId="10" xfId="0" applyNumberFormat="1" applyBorder="1" applyAlignment="1">
      <alignment horizontal="right" wrapText="1"/>
    </xf>
    <xf numFmtId="193" fontId="0" fillId="0" borderId="16" xfId="0" applyNumberFormat="1" applyBorder="1" applyAlignment="1">
      <alignment horizontal="right" wrapText="1"/>
    </xf>
    <xf numFmtId="0" fontId="3" fillId="0" borderId="0" xfId="0" applyFont="1" applyAlignment="1">
      <alignment/>
    </xf>
    <xf numFmtId="0" fontId="0" fillId="35" borderId="0" xfId="0" applyFill="1" applyAlignment="1">
      <alignment/>
    </xf>
    <xf numFmtId="0" fontId="3" fillId="35" borderId="0" xfId="0" applyFont="1" applyFill="1" applyAlignment="1">
      <alignment/>
    </xf>
    <xf numFmtId="0" fontId="0" fillId="33" borderId="10" xfId="0" applyFill="1" applyBorder="1" applyAlignment="1">
      <alignment horizontal="center"/>
    </xf>
    <xf numFmtId="0" fontId="0" fillId="33" borderId="10" xfId="0" applyFill="1" applyBorder="1" applyAlignment="1">
      <alignment/>
    </xf>
    <xf numFmtId="186" fontId="2" fillId="0" borderId="0" xfId="0" applyNumberFormat="1" applyFont="1" applyAlignment="1">
      <alignment horizontal="right"/>
    </xf>
    <xf numFmtId="0" fontId="0" fillId="0" borderId="0" xfId="0" applyBorder="1" applyAlignment="1">
      <alignment/>
    </xf>
    <xf numFmtId="2" fontId="0" fillId="33" borderId="18" xfId="0" applyNumberFormat="1" applyFill="1" applyBorder="1" applyAlignment="1">
      <alignment/>
    </xf>
    <xf numFmtId="2" fontId="0" fillId="0" borderId="18" xfId="0" applyNumberFormat="1" applyFill="1" applyBorder="1" applyAlignment="1">
      <alignment/>
    </xf>
    <xf numFmtId="0" fontId="0" fillId="0" borderId="0" xfId="0" applyAlignment="1">
      <alignment wrapText="1"/>
    </xf>
    <xf numFmtId="2" fontId="0" fillId="34" borderId="10" xfId="0" applyNumberFormat="1" applyFont="1" applyFill="1" applyBorder="1" applyAlignment="1">
      <alignment horizontal="center"/>
    </xf>
    <xf numFmtId="46" fontId="0" fillId="34" borderId="11" xfId="0" applyNumberFormat="1" applyFill="1" applyBorder="1" applyAlignment="1">
      <alignment horizontal="center"/>
    </xf>
    <xf numFmtId="46" fontId="0" fillId="0" borderId="11" xfId="0" applyNumberFormat="1" applyFont="1" applyBorder="1" applyAlignment="1">
      <alignment horizontal="center"/>
    </xf>
    <xf numFmtId="2" fontId="0" fillId="0" borderId="10" xfId="0" applyNumberFormat="1" applyFill="1" applyBorder="1" applyAlignment="1">
      <alignment horizontal="center"/>
    </xf>
    <xf numFmtId="0" fontId="3" fillId="0" borderId="10" xfId="0" applyFont="1" applyBorder="1" applyAlignment="1">
      <alignment horizontal="center"/>
    </xf>
    <xf numFmtId="2" fontId="3" fillId="0" borderId="10" xfId="0" applyNumberFormat="1" applyFont="1" applyBorder="1" applyAlignment="1">
      <alignment horizontal="center"/>
    </xf>
    <xf numFmtId="185" fontId="0" fillId="36" borderId="10" xfId="0" applyNumberFormat="1" applyFill="1" applyBorder="1" applyAlignment="1">
      <alignment/>
    </xf>
    <xf numFmtId="2" fontId="0" fillId="36" borderId="10" xfId="0" applyNumberFormat="1" applyFill="1" applyBorder="1" applyAlignment="1">
      <alignment/>
    </xf>
    <xf numFmtId="2" fontId="0" fillId="33" borderId="10" xfId="0" applyNumberFormat="1" applyFill="1" applyBorder="1" applyAlignment="1">
      <alignment/>
    </xf>
    <xf numFmtId="21" fontId="0" fillId="35" borderId="10" xfId="0" applyNumberFormat="1" applyFill="1" applyBorder="1" applyAlignment="1" applyProtection="1">
      <alignment/>
      <protection locked="0"/>
    </xf>
    <xf numFmtId="2" fontId="0" fillId="35" borderId="10" xfId="0" applyNumberFormat="1" applyFill="1" applyBorder="1" applyAlignment="1" applyProtection="1">
      <alignment/>
      <protection locked="0"/>
    </xf>
    <xf numFmtId="0" fontId="3" fillId="35" borderId="0" xfId="0" applyFont="1" applyFill="1" applyAlignment="1" applyProtection="1">
      <alignment/>
      <protection locked="0"/>
    </xf>
    <xf numFmtId="2" fontId="0" fillId="35" borderId="10" xfId="0" applyNumberFormat="1" applyFill="1" applyBorder="1" applyAlignment="1" applyProtection="1">
      <alignment horizontal="right"/>
      <protection locked="0"/>
    </xf>
    <xf numFmtId="0" fontId="0" fillId="37" borderId="0" xfId="57" applyFill="1">
      <alignment/>
      <protection/>
    </xf>
    <xf numFmtId="0" fontId="0" fillId="37" borderId="0" xfId="57" applyFill="1" applyAlignment="1">
      <alignment horizontal="left" wrapText="1"/>
      <protection/>
    </xf>
    <xf numFmtId="0" fontId="3" fillId="37" borderId="0" xfId="57" applyFont="1" applyFill="1" applyAlignment="1">
      <alignment horizontal="left" wrapText="1"/>
      <protection/>
    </xf>
    <xf numFmtId="0" fontId="8" fillId="37" borderId="0" xfId="57" applyFont="1" applyFill="1">
      <alignment/>
      <protection/>
    </xf>
    <xf numFmtId="0" fontId="0" fillId="37" borderId="0" xfId="57" applyFill="1" applyAlignment="1">
      <alignment horizontal="left"/>
      <protection/>
    </xf>
    <xf numFmtId="0" fontId="9" fillId="37" borderId="0" xfId="57" applyFont="1" applyFill="1" applyAlignment="1">
      <alignment horizontal="center" wrapText="1"/>
      <protection/>
    </xf>
    <xf numFmtId="0" fontId="9" fillId="37" borderId="0" xfId="57" applyFont="1" applyFill="1" applyAlignment="1">
      <alignment horizontal="center"/>
      <protection/>
    </xf>
    <xf numFmtId="0" fontId="0" fillId="37" borderId="11" xfId="57" applyFill="1" applyBorder="1" applyAlignment="1" applyProtection="1">
      <alignment horizontal="left"/>
      <protection locked="0"/>
    </xf>
    <xf numFmtId="0" fontId="0" fillId="37" borderId="18" xfId="57" applyFill="1" applyBorder="1" applyAlignment="1" applyProtection="1">
      <alignment horizontal="left"/>
      <protection locked="0"/>
    </xf>
    <xf numFmtId="0" fontId="0" fillId="37" borderId="19" xfId="57" applyFill="1" applyBorder="1" applyAlignment="1" applyProtection="1">
      <alignment horizontal="left"/>
      <protection locked="0"/>
    </xf>
    <xf numFmtId="0" fontId="0" fillId="37" borderId="21" xfId="57" applyFill="1" applyBorder="1" applyAlignment="1" applyProtection="1">
      <alignment horizontal="center" vertical="center"/>
      <protection locked="0"/>
    </xf>
    <xf numFmtId="0" fontId="0" fillId="37" borderId="22" xfId="57" applyFill="1" applyBorder="1" applyAlignment="1" applyProtection="1">
      <alignment horizontal="center" vertical="center"/>
      <protection locked="0"/>
    </xf>
    <xf numFmtId="0" fontId="0" fillId="37" borderId="23" xfId="57" applyFill="1" applyBorder="1" applyAlignment="1" applyProtection="1">
      <alignment horizontal="center" vertical="center"/>
      <protection locked="0"/>
    </xf>
    <xf numFmtId="0" fontId="0" fillId="37" borderId="24" xfId="57" applyFill="1" applyBorder="1" applyAlignment="1" applyProtection="1">
      <alignment horizontal="center" vertical="center"/>
      <protection locked="0"/>
    </xf>
    <xf numFmtId="0" fontId="0" fillId="37" borderId="0" xfId="57" applyFill="1" applyBorder="1" applyAlignment="1" applyProtection="1">
      <alignment horizontal="center" vertical="center"/>
      <protection locked="0"/>
    </xf>
    <xf numFmtId="0" fontId="0" fillId="37" borderId="25" xfId="57" applyFill="1" applyBorder="1" applyAlignment="1" applyProtection="1">
      <alignment horizontal="center" vertical="center"/>
      <protection locked="0"/>
    </xf>
    <xf numFmtId="0" fontId="0" fillId="37" borderId="26" xfId="57" applyFill="1" applyBorder="1" applyAlignment="1" applyProtection="1">
      <alignment horizontal="center" vertical="center"/>
      <protection locked="0"/>
    </xf>
    <xf numFmtId="0" fontId="0" fillId="37" borderId="27" xfId="57" applyFill="1" applyBorder="1" applyAlignment="1" applyProtection="1">
      <alignment horizontal="center" vertical="center"/>
      <protection locked="0"/>
    </xf>
    <xf numFmtId="0" fontId="0" fillId="37" borderId="28" xfId="57" applyFill="1" applyBorder="1" applyAlignment="1" applyProtection="1">
      <alignment horizontal="center" vertical="center"/>
      <protection locked="0"/>
    </xf>
    <xf numFmtId="0" fontId="3" fillId="37" borderId="0" xfId="57" applyFont="1" applyFill="1" applyAlignment="1">
      <alignment horizontal="left" vertical="center"/>
      <protection/>
    </xf>
    <xf numFmtId="0" fontId="0" fillId="37" borderId="0" xfId="57" applyFill="1" applyAlignment="1">
      <alignment horizontal="left"/>
      <protection/>
    </xf>
    <xf numFmtId="0" fontId="0" fillId="37" borderId="0" xfId="57" applyFill="1" applyAlignment="1">
      <alignment horizontal="left" wrapText="1"/>
      <protection/>
    </xf>
    <xf numFmtId="0" fontId="0" fillId="37" borderId="11" xfId="57" applyFill="1" applyBorder="1" applyAlignment="1" applyProtection="1">
      <alignment horizontal="left" wrapText="1"/>
      <protection locked="0"/>
    </xf>
    <xf numFmtId="0" fontId="0" fillId="37" borderId="18" xfId="57" applyFill="1" applyBorder="1" applyAlignment="1" applyProtection="1">
      <alignment horizontal="left" wrapText="1"/>
      <protection locked="0"/>
    </xf>
    <xf numFmtId="0" fontId="0" fillId="37" borderId="19" xfId="57" applyFill="1" applyBorder="1" applyAlignment="1" applyProtection="1">
      <alignment horizontal="left" wrapText="1"/>
      <protection locked="0"/>
    </xf>
    <xf numFmtId="0" fontId="8" fillId="37" borderId="0" xfId="57" applyFont="1" applyFill="1" applyAlignment="1">
      <alignment horizontal="left"/>
      <protection/>
    </xf>
    <xf numFmtId="0" fontId="3" fillId="35" borderId="0" xfId="0" applyFont="1" applyFill="1" applyAlignment="1" applyProtection="1">
      <alignment horizontal="left"/>
      <protection locked="0"/>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Percent 2" xfId="61"/>
    <cellStyle name="Title" xfId="62"/>
    <cellStyle name="Total" xfId="63"/>
    <cellStyle name="Warning Text" xfId="64"/>
    <cellStyle name="標準 2"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
          <c:y val="0"/>
        </c:manualLayout>
      </c:layout>
      <c:spPr>
        <a:noFill/>
        <a:ln>
          <a:noFill/>
        </a:ln>
      </c:spPr>
      <c:txPr>
        <a:bodyPr vert="horz" rot="0"/>
        <a:lstStyle/>
        <a:p>
          <a:pPr>
            <a:defRPr lang="en-US" cap="none" sz="1125" b="0" i="0" u="none" baseline="0">
              <a:solidFill>
                <a:srgbClr val="000000"/>
              </a:solidFill>
              <a:latin typeface="Arial"/>
              <a:ea typeface="Arial"/>
              <a:cs typeface="Arial"/>
            </a:defRPr>
          </a:pPr>
        </a:p>
      </c:txPr>
    </c:title>
    <c:plotArea>
      <c:layout>
        <c:manualLayout>
          <c:xMode val="edge"/>
          <c:yMode val="edge"/>
          <c:x val="0.20375"/>
          <c:y val="0.21075"/>
          <c:w val="0.5925"/>
          <c:h val="0.70625"/>
        </c:manualLayout>
      </c:layout>
      <c:pieChart>
        <c:varyColors val="1"/>
        <c:ser>
          <c:idx val="0"/>
          <c:order val="0"/>
          <c:tx>
            <c:strRef>
              <c:f>Calculations!$C$23</c:f>
              <c:strCache>
                <c:ptCount val="1"/>
                <c:pt idx="0">
                  <c:v>Time</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Lbls>
            <c:dLbl>
              <c:idx val="0"/>
              <c:layout>
                <c:manualLayout>
                  <c:x val="0"/>
                  <c:y val="0"/>
                </c:manualLayout>
              </c:layout>
              <c:txPr>
                <a:bodyPr vert="horz" rot="0" anchor="ctr"/>
                <a:lstStyle/>
                <a:p>
                  <a:pPr algn="ctr">
                    <a:defRPr lang="en-US" cap="none" sz="1125"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125"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125"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1125" b="0" i="0" u="none" baseline="0">
                    <a:solidFill>
                      <a:srgbClr val="000000"/>
                    </a:solidFill>
                    <a:latin typeface="Arial"/>
                    <a:ea typeface="Arial"/>
                    <a:cs typeface="Arial"/>
                  </a:defRPr>
                </a:pPr>
              </a:p>
            </c:txPr>
            <c:showLegendKey val="0"/>
            <c:showVal val="0"/>
            <c:showBubbleSize val="0"/>
            <c:showCatName val="1"/>
            <c:showSerName val="0"/>
            <c:showLeaderLines val="1"/>
            <c:showPercent val="1"/>
          </c:dLbls>
          <c:cat>
            <c:strRef>
              <c:f>Calculations!$B$25:$B$27</c:f>
              <c:strCache/>
            </c:strRef>
          </c:cat>
          <c:val>
            <c:numRef>
              <c:f>Calculations!$C$25:$C$27</c:f>
              <c:numCache/>
            </c:numRef>
          </c:val>
        </c:ser>
        <c:ser>
          <c:idx val="1"/>
          <c:order val="1"/>
          <c:spPr>
            <a:solidFill>
              <a:srgbClr val="993366"/>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Lbls>
            <c:numFmt formatCode="0%" sourceLinked="0"/>
            <c:showLegendKey val="0"/>
            <c:showVal val="0"/>
            <c:showBubbleSize val="0"/>
            <c:showCatName val="1"/>
            <c:showSerName val="0"/>
            <c:showLeaderLines val="1"/>
            <c:showPercent val="1"/>
          </c:dLbls>
          <c:cat>
            <c:strRef>
              <c:f>Calculations!$B$25:$B$27</c:f>
              <c:strCache/>
            </c:strRef>
          </c:cat>
          <c:val>
            <c:numRef>
              <c:f>Calculations!$B$25</c:f>
              <c:numCache/>
            </c:numRef>
          </c:val>
        </c:ser>
        <c:ser>
          <c:idx val="2"/>
          <c:order val="2"/>
          <c:spPr>
            <a:solidFill>
              <a:srgbClr val="FFFFCC"/>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Lbls>
            <c:numFmt formatCode="0%" sourceLinked="0"/>
            <c:showLegendKey val="0"/>
            <c:showVal val="0"/>
            <c:showBubbleSize val="0"/>
            <c:showCatName val="1"/>
            <c:showSerName val="0"/>
            <c:showLeaderLines val="1"/>
            <c:showPercent val="1"/>
          </c:dLbls>
          <c:cat>
            <c:strRef>
              <c:f>Calculations!$B$25:$B$27</c:f>
              <c:strCache/>
            </c:strRef>
          </c:cat>
          <c:val>
            <c:numRef>
              <c:f>Calculations!$B$26</c:f>
              <c:numCache/>
            </c:numRef>
          </c:val>
        </c:ser>
        <c:ser>
          <c:idx val="3"/>
          <c:order val="3"/>
          <c:spPr>
            <a:solidFill>
              <a:srgbClr val="CCFF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Lbls>
            <c:numFmt formatCode="0%" sourceLinked="0"/>
            <c:showLegendKey val="0"/>
            <c:showVal val="0"/>
            <c:showBubbleSize val="0"/>
            <c:showCatName val="1"/>
            <c:showSerName val="0"/>
            <c:showLeaderLines val="1"/>
            <c:showPercent val="1"/>
          </c:dLbls>
          <c:cat>
            <c:strRef>
              <c:f>Calculations!$B$25:$B$27</c:f>
              <c:strCache/>
            </c:strRef>
          </c:cat>
          <c:val>
            <c:numRef>
              <c:f>Calculations!$B$27</c:f>
              <c:numCache/>
            </c:numRef>
          </c:val>
        </c:ser>
        <c:ser>
          <c:idx val="4"/>
          <c:order val="4"/>
          <c:spPr>
            <a:solidFill>
              <a:srgbClr val="660066"/>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Lbls>
            <c:numFmt formatCode="0%" sourceLinked="0"/>
            <c:showLegendKey val="0"/>
            <c:showVal val="0"/>
            <c:showBubbleSize val="0"/>
            <c:showCatName val="1"/>
            <c:showSerName val="0"/>
            <c:showLeaderLines val="1"/>
            <c:showPercent val="1"/>
          </c:dLbls>
          <c:cat>
            <c:strRef>
              <c:f>Calculations!$B$25:$B$27</c:f>
              <c:strCache/>
            </c:strRef>
          </c:cat>
          <c:val>
            <c:numRef>
              <c:f>Calculations!$C$25</c:f>
              <c:numCache/>
            </c:numRef>
          </c:val>
        </c:ser>
        <c:ser>
          <c:idx val="5"/>
          <c:order val="5"/>
          <c:spPr>
            <a:solidFill>
              <a:srgbClr val="FF808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Lbls>
            <c:numFmt formatCode="0%" sourceLinked="0"/>
            <c:showLegendKey val="0"/>
            <c:showVal val="0"/>
            <c:showBubbleSize val="0"/>
            <c:showCatName val="1"/>
            <c:showSerName val="0"/>
            <c:showLeaderLines val="1"/>
            <c:showPercent val="1"/>
          </c:dLbls>
          <c:cat>
            <c:strRef>
              <c:f>Calculations!$B$25:$B$27</c:f>
              <c:strCache/>
            </c:strRef>
          </c:cat>
          <c:val>
            <c:numRef>
              <c:f>Calculations!$C$26</c:f>
              <c:numCache/>
            </c:numRef>
          </c:val>
        </c:ser>
        <c:ser>
          <c:idx val="6"/>
          <c:order val="6"/>
          <c:spPr>
            <a:solidFill>
              <a:srgbClr val="0066CC"/>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Lbls>
            <c:numFmt formatCode="0%" sourceLinked="0"/>
            <c:showLegendKey val="0"/>
            <c:showVal val="0"/>
            <c:showBubbleSize val="0"/>
            <c:showCatName val="1"/>
            <c:showSerName val="0"/>
            <c:showLeaderLines val="1"/>
            <c:showPercent val="1"/>
          </c:dLbls>
          <c:cat>
            <c:strRef>
              <c:f>Calculations!$B$25:$B$27</c:f>
              <c:strCache/>
            </c:strRef>
          </c:cat>
          <c:val>
            <c:numRef>
              <c:f>Calculations!$C$27</c:f>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4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75"/>
          <c:y val="0"/>
        </c:manualLayout>
      </c:layout>
      <c:spPr>
        <a:noFill/>
        <a:ln>
          <a:noFill/>
        </a:ln>
      </c:spPr>
      <c:txPr>
        <a:bodyPr vert="horz" rot="0"/>
        <a:lstStyle/>
        <a:p>
          <a:pPr>
            <a:defRPr lang="en-US" cap="none" sz="1125" b="0" i="0" u="none" baseline="0">
              <a:solidFill>
                <a:srgbClr val="000000"/>
              </a:solidFill>
              <a:latin typeface="Arial"/>
              <a:ea typeface="Arial"/>
              <a:cs typeface="Arial"/>
            </a:defRPr>
          </a:pPr>
        </a:p>
      </c:txPr>
    </c:title>
    <c:plotArea>
      <c:layout>
        <c:manualLayout>
          <c:xMode val="edge"/>
          <c:yMode val="edge"/>
          <c:x val="0.20625"/>
          <c:y val="0.21025"/>
          <c:w val="0.587"/>
          <c:h val="0.7065"/>
        </c:manualLayout>
      </c:layout>
      <c:pieChart>
        <c:varyColors val="1"/>
        <c:ser>
          <c:idx val="0"/>
          <c:order val="0"/>
          <c:tx>
            <c:strRef>
              <c:f>Calculations!$E$23</c:f>
              <c:strCache>
                <c:ptCount val="1"/>
                <c:pt idx="0">
                  <c:v>Energy</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Lbls>
            <c:dLbl>
              <c:idx val="0"/>
              <c:layout>
                <c:manualLayout>
                  <c:x val="0"/>
                  <c:y val="0"/>
                </c:manualLayout>
              </c:layout>
              <c:txPr>
                <a:bodyPr vert="horz" rot="0" anchor="ctr"/>
                <a:lstStyle/>
                <a:p>
                  <a:pPr algn="ctr">
                    <a:defRPr lang="en-US" cap="none" sz="1125"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125"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125"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1125" b="0" i="0" u="none" baseline="0">
                    <a:solidFill>
                      <a:srgbClr val="000000"/>
                    </a:solidFill>
                    <a:latin typeface="Arial"/>
                    <a:ea typeface="Arial"/>
                    <a:cs typeface="Arial"/>
                  </a:defRPr>
                </a:pPr>
              </a:p>
            </c:txPr>
            <c:showLegendKey val="0"/>
            <c:showVal val="0"/>
            <c:showBubbleSize val="0"/>
            <c:showCatName val="1"/>
            <c:showSerName val="0"/>
            <c:showLeaderLines val="1"/>
            <c:showPercent val="1"/>
          </c:dLbls>
          <c:cat>
            <c:strRef>
              <c:f>Calculations!$B$25:$B$27</c:f>
              <c:strCache/>
            </c:strRef>
          </c:cat>
          <c:val>
            <c:numRef>
              <c:f>Calculations!$E$25:$E$27</c:f>
              <c:numCache/>
            </c:numRef>
          </c:val>
        </c:ser>
        <c:ser>
          <c:idx val="1"/>
          <c:order val="1"/>
          <c:spPr>
            <a:solidFill>
              <a:srgbClr val="993366"/>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Lbls>
            <c:numFmt formatCode="0%" sourceLinked="0"/>
            <c:showLegendKey val="0"/>
            <c:showVal val="0"/>
            <c:showBubbleSize val="0"/>
            <c:showCatName val="1"/>
            <c:showSerName val="0"/>
            <c:showLeaderLines val="1"/>
            <c:showPercent val="1"/>
          </c:dLbls>
          <c:cat>
            <c:strRef>
              <c:f>Calculations!$B$25:$B$27</c:f>
              <c:strCache/>
            </c:strRef>
          </c:cat>
          <c:val>
            <c:numRef>
              <c:f>Calculations!$B$25</c:f>
              <c:numCache/>
            </c:numRef>
          </c:val>
        </c:ser>
        <c:ser>
          <c:idx val="2"/>
          <c:order val="2"/>
          <c:spPr>
            <a:solidFill>
              <a:srgbClr val="FFFFCC"/>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Lbls>
            <c:numFmt formatCode="0%" sourceLinked="0"/>
            <c:showLegendKey val="0"/>
            <c:showVal val="0"/>
            <c:showBubbleSize val="0"/>
            <c:showCatName val="1"/>
            <c:showSerName val="0"/>
            <c:showLeaderLines val="1"/>
            <c:showPercent val="1"/>
          </c:dLbls>
          <c:cat>
            <c:strRef>
              <c:f>Calculations!$B$25:$B$27</c:f>
              <c:strCache/>
            </c:strRef>
          </c:cat>
          <c:val>
            <c:numRef>
              <c:f>Calculations!$B$26</c:f>
              <c:numCache/>
            </c:numRef>
          </c:val>
        </c:ser>
        <c:ser>
          <c:idx val="3"/>
          <c:order val="3"/>
          <c:spPr>
            <a:solidFill>
              <a:srgbClr val="CCFF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Lbls>
            <c:numFmt formatCode="0%" sourceLinked="0"/>
            <c:showLegendKey val="0"/>
            <c:showVal val="0"/>
            <c:showBubbleSize val="0"/>
            <c:showCatName val="1"/>
            <c:showSerName val="0"/>
            <c:showLeaderLines val="1"/>
            <c:showPercent val="1"/>
          </c:dLbls>
          <c:cat>
            <c:strRef>
              <c:f>Calculations!$B$25:$B$27</c:f>
              <c:strCache/>
            </c:strRef>
          </c:cat>
          <c:val>
            <c:numRef>
              <c:f>Calculations!$B$27</c:f>
              <c:numCache/>
            </c:numRef>
          </c:val>
        </c:ser>
        <c:ser>
          <c:idx val="4"/>
          <c:order val="4"/>
          <c:spPr>
            <a:solidFill>
              <a:srgbClr val="660066"/>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Lbls>
            <c:numFmt formatCode="0%" sourceLinked="0"/>
            <c:showLegendKey val="0"/>
            <c:showVal val="0"/>
            <c:showBubbleSize val="0"/>
            <c:showCatName val="1"/>
            <c:showSerName val="0"/>
            <c:showLeaderLines val="1"/>
            <c:showPercent val="1"/>
          </c:dLbls>
          <c:cat>
            <c:strRef>
              <c:f>Calculations!$B$25:$B$27</c:f>
              <c:strCache/>
            </c:strRef>
          </c:cat>
          <c:val>
            <c:numRef>
              <c:f>Calculations!$C$25</c:f>
              <c:numCache/>
            </c:numRef>
          </c:val>
        </c:ser>
        <c:ser>
          <c:idx val="5"/>
          <c:order val="5"/>
          <c:spPr>
            <a:solidFill>
              <a:srgbClr val="FF808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Lbls>
            <c:numFmt formatCode="0%" sourceLinked="0"/>
            <c:showLegendKey val="0"/>
            <c:showVal val="0"/>
            <c:showBubbleSize val="0"/>
            <c:showCatName val="1"/>
            <c:showSerName val="0"/>
            <c:showLeaderLines val="1"/>
            <c:showPercent val="1"/>
          </c:dLbls>
          <c:cat>
            <c:strRef>
              <c:f>Calculations!$B$25:$B$27</c:f>
              <c:strCache/>
            </c:strRef>
          </c:cat>
          <c:val>
            <c:numRef>
              <c:f>Calculations!$C$26</c:f>
              <c:numCache/>
            </c:numRef>
          </c:val>
        </c:ser>
        <c:ser>
          <c:idx val="6"/>
          <c:order val="6"/>
          <c:spPr>
            <a:solidFill>
              <a:srgbClr val="0066CC"/>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Lbls>
            <c:numFmt formatCode="0%" sourceLinked="0"/>
            <c:showLegendKey val="0"/>
            <c:showVal val="0"/>
            <c:showBubbleSize val="0"/>
            <c:showCatName val="1"/>
            <c:showSerName val="0"/>
            <c:showLeaderLines val="1"/>
            <c:showPercent val="1"/>
          </c:dLbls>
          <c:cat>
            <c:strRef>
              <c:f>Calculations!$B$25:$B$27</c:f>
              <c:strCache/>
            </c:strRef>
          </c:cat>
          <c:val>
            <c:numRef>
              <c:f>Calculations!$C$27</c:f>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4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285750</xdr:colOff>
      <xdr:row>0</xdr:row>
      <xdr:rowOff>123825</xdr:rowOff>
    </xdr:from>
    <xdr:to>
      <xdr:col>10</xdr:col>
      <xdr:colOff>1038225</xdr:colOff>
      <xdr:row>3</xdr:row>
      <xdr:rowOff>419100</xdr:rowOff>
    </xdr:to>
    <xdr:pic>
      <xdr:nvPicPr>
        <xdr:cNvPr id="1" name="Picture 1"/>
        <xdr:cNvPicPr preferRelativeResize="1">
          <a:picLocks noChangeAspect="1"/>
        </xdr:cNvPicPr>
      </xdr:nvPicPr>
      <xdr:blipFill>
        <a:blip r:embed="rId1"/>
        <a:stretch>
          <a:fillRect/>
        </a:stretch>
      </xdr:blipFill>
      <xdr:spPr>
        <a:xfrm>
          <a:off x="7143750" y="123825"/>
          <a:ext cx="752475" cy="1047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18</xdr:row>
      <xdr:rowOff>38100</xdr:rowOff>
    </xdr:from>
    <xdr:to>
      <xdr:col>7</xdr:col>
      <xdr:colOff>1857375</xdr:colOff>
      <xdr:row>31</xdr:row>
      <xdr:rowOff>95250</xdr:rowOff>
    </xdr:to>
    <xdr:graphicFrame>
      <xdr:nvGraphicFramePr>
        <xdr:cNvPr id="1" name="Chart 12"/>
        <xdr:cNvGraphicFramePr/>
      </xdr:nvGraphicFramePr>
      <xdr:xfrm>
        <a:off x="6819900" y="3943350"/>
        <a:ext cx="3324225" cy="2838450"/>
      </xdr:xfrm>
      <a:graphic>
        <a:graphicData uri="http://schemas.openxmlformats.org/drawingml/2006/chart">
          <c:chart xmlns:c="http://schemas.openxmlformats.org/drawingml/2006/chart" r:id="rId1"/>
        </a:graphicData>
      </a:graphic>
    </xdr:graphicFrame>
    <xdr:clientData/>
  </xdr:twoCellAnchor>
  <xdr:twoCellAnchor>
    <xdr:from>
      <xdr:col>7</xdr:col>
      <xdr:colOff>1933575</xdr:colOff>
      <xdr:row>18</xdr:row>
      <xdr:rowOff>47625</xdr:rowOff>
    </xdr:from>
    <xdr:to>
      <xdr:col>12</xdr:col>
      <xdr:colOff>428625</xdr:colOff>
      <xdr:row>31</xdr:row>
      <xdr:rowOff>114300</xdr:rowOff>
    </xdr:to>
    <xdr:graphicFrame>
      <xdr:nvGraphicFramePr>
        <xdr:cNvPr id="2" name="Chart 13"/>
        <xdr:cNvGraphicFramePr/>
      </xdr:nvGraphicFramePr>
      <xdr:xfrm>
        <a:off x="10220325" y="3952875"/>
        <a:ext cx="3333750" cy="28479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L27"/>
  <sheetViews>
    <sheetView tabSelected="1" view="pageLayout" zoomScale="70" zoomScalePageLayoutView="70" workbookViewId="0" topLeftCell="A1">
      <selection activeCell="H11" sqref="H11:K12"/>
    </sheetView>
  </sheetViews>
  <sheetFormatPr defaultColWidth="9.00390625" defaultRowHeight="14.25"/>
  <cols>
    <col min="1" max="10" width="9.00390625" style="104" customWidth="1"/>
    <col min="11" max="11" width="14.875" style="104" customWidth="1"/>
    <col min="12" max="16384" width="9.00390625" style="104" customWidth="1"/>
  </cols>
  <sheetData>
    <row r="1" spans="1:10" ht="30.75" customHeight="1">
      <c r="A1" s="123" t="s">
        <v>104</v>
      </c>
      <c r="B1" s="123"/>
      <c r="C1" s="123"/>
      <c r="D1" s="123"/>
      <c r="E1" s="123"/>
      <c r="F1" s="123"/>
      <c r="G1" s="123"/>
      <c r="H1" s="123"/>
      <c r="I1" s="123"/>
      <c r="J1" s="123"/>
    </row>
    <row r="2" spans="1:10" ht="14.25">
      <c r="A2" s="124" t="s">
        <v>105</v>
      </c>
      <c r="B2" s="124"/>
      <c r="C2" s="124"/>
      <c r="D2" s="124"/>
      <c r="E2" s="124"/>
      <c r="F2" s="124"/>
      <c r="G2" s="124"/>
      <c r="H2" s="124"/>
      <c r="I2" s="124"/>
      <c r="J2" s="124"/>
    </row>
    <row r="3" ht="14.25"/>
    <row r="4" spans="1:10" ht="47.25" customHeight="1">
      <c r="A4" s="125" t="s">
        <v>106</v>
      </c>
      <c r="B4" s="125"/>
      <c r="C4" s="125"/>
      <c r="D4" s="125"/>
      <c r="E4" s="125"/>
      <c r="F4" s="125"/>
      <c r="G4" s="125"/>
      <c r="H4" s="125"/>
      <c r="I4" s="125"/>
      <c r="J4" s="125"/>
    </row>
    <row r="5" spans="1:10" ht="14.25">
      <c r="A5" s="105"/>
      <c r="B5" s="105"/>
      <c r="C5" s="105"/>
      <c r="D5" s="105"/>
      <c r="E5" s="105"/>
      <c r="F5" s="105"/>
      <c r="G5" s="105"/>
      <c r="H5" s="105"/>
      <c r="I5" s="105"/>
      <c r="J5" s="105"/>
    </row>
    <row r="6" spans="1:10" ht="14.25">
      <c r="A6" s="105"/>
      <c r="B6" s="105"/>
      <c r="C6" s="105"/>
      <c r="D6" s="105"/>
      <c r="E6" s="105"/>
      <c r="F6" s="105"/>
      <c r="G6" s="105"/>
      <c r="H6" s="105"/>
      <c r="I6" s="105"/>
      <c r="J6" s="105"/>
    </row>
    <row r="7" spans="1:10" ht="15">
      <c r="A7" s="106" t="s">
        <v>107</v>
      </c>
      <c r="B7" s="126"/>
      <c r="C7" s="127"/>
      <c r="D7" s="127"/>
      <c r="E7" s="128"/>
      <c r="F7" s="105"/>
      <c r="G7" s="105"/>
      <c r="H7" s="105"/>
      <c r="I7" s="105"/>
      <c r="J7" s="105"/>
    </row>
    <row r="9" spans="1:11" ht="15.75">
      <c r="A9" s="129" t="s">
        <v>108</v>
      </c>
      <c r="B9" s="129"/>
      <c r="C9" s="129"/>
      <c r="D9" s="129"/>
      <c r="E9" s="129"/>
      <c r="G9" s="129" t="s">
        <v>109</v>
      </c>
      <c r="H9" s="129"/>
      <c r="I9" s="129"/>
      <c r="J9" s="129"/>
      <c r="K9" s="129"/>
    </row>
    <row r="10" spans="1:7" ht="15.75">
      <c r="A10" s="107"/>
      <c r="B10" s="108"/>
      <c r="C10" s="108"/>
      <c r="D10" s="108"/>
      <c r="E10" s="108"/>
      <c r="G10" s="107"/>
    </row>
    <row r="11" spans="1:11" ht="15.75">
      <c r="A11" s="107" t="s">
        <v>110</v>
      </c>
      <c r="B11" s="111"/>
      <c r="C11" s="112"/>
      <c r="D11" s="112"/>
      <c r="E11" s="113"/>
      <c r="G11" s="107" t="s">
        <v>110</v>
      </c>
      <c r="H11" s="111"/>
      <c r="I11" s="112"/>
      <c r="J11" s="112"/>
      <c r="K11" s="113"/>
    </row>
    <row r="12" spans="1:11" ht="15.75">
      <c r="A12" s="107" t="s">
        <v>111</v>
      </c>
      <c r="B12" s="111"/>
      <c r="C12" s="112"/>
      <c r="D12" s="112"/>
      <c r="E12" s="113"/>
      <c r="G12" s="107" t="s">
        <v>111</v>
      </c>
      <c r="H12" s="111"/>
      <c r="I12" s="112"/>
      <c r="J12" s="112"/>
      <c r="K12" s="113"/>
    </row>
    <row r="13" spans="1:7" ht="15.75">
      <c r="A13" s="107"/>
      <c r="G13" s="107"/>
    </row>
    <row r="14" spans="1:7" ht="15.75">
      <c r="A14" s="107"/>
      <c r="G14" s="107"/>
    </row>
    <row r="15" spans="1:7" ht="16.5" thickBot="1">
      <c r="A15" s="107" t="s">
        <v>112</v>
      </c>
      <c r="G15" s="107" t="s">
        <v>112</v>
      </c>
    </row>
    <row r="16" spans="1:11" ht="14.25">
      <c r="A16" s="114"/>
      <c r="B16" s="115"/>
      <c r="C16" s="115"/>
      <c r="D16" s="115"/>
      <c r="E16" s="116"/>
      <c r="G16" s="114"/>
      <c r="H16" s="115"/>
      <c r="I16" s="115"/>
      <c r="J16" s="115"/>
      <c r="K16" s="116"/>
    </row>
    <row r="17" spans="1:11" ht="14.25">
      <c r="A17" s="117"/>
      <c r="B17" s="118"/>
      <c r="C17" s="118"/>
      <c r="D17" s="118"/>
      <c r="E17" s="119"/>
      <c r="G17" s="117"/>
      <c r="H17" s="118"/>
      <c r="I17" s="118"/>
      <c r="J17" s="118"/>
      <c r="K17" s="119"/>
    </row>
    <row r="18" spans="1:11" ht="14.25">
      <c r="A18" s="117"/>
      <c r="B18" s="118"/>
      <c r="C18" s="118"/>
      <c r="D18" s="118"/>
      <c r="E18" s="119"/>
      <c r="G18" s="117"/>
      <c r="H18" s="118"/>
      <c r="I18" s="118"/>
      <c r="J18" s="118"/>
      <c r="K18" s="119"/>
    </row>
    <row r="19" spans="1:11" ht="14.25">
      <c r="A19" s="117"/>
      <c r="B19" s="118"/>
      <c r="C19" s="118"/>
      <c r="D19" s="118"/>
      <c r="E19" s="119"/>
      <c r="G19" s="117"/>
      <c r="H19" s="118"/>
      <c r="I19" s="118"/>
      <c r="J19" s="118"/>
      <c r="K19" s="119"/>
    </row>
    <row r="20" spans="1:11" ht="14.25">
      <c r="A20" s="117"/>
      <c r="B20" s="118"/>
      <c r="C20" s="118"/>
      <c r="D20" s="118"/>
      <c r="E20" s="119"/>
      <c r="G20" s="117"/>
      <c r="H20" s="118"/>
      <c r="I20" s="118"/>
      <c r="J20" s="118"/>
      <c r="K20" s="119"/>
    </row>
    <row r="21" spans="1:11" ht="14.25">
      <c r="A21" s="117"/>
      <c r="B21" s="118"/>
      <c r="C21" s="118"/>
      <c r="D21" s="118"/>
      <c r="E21" s="119"/>
      <c r="G21" s="117"/>
      <c r="H21" s="118"/>
      <c r="I21" s="118"/>
      <c r="J21" s="118"/>
      <c r="K21" s="119"/>
    </row>
    <row r="22" spans="1:11" ht="14.25">
      <c r="A22" s="117"/>
      <c r="B22" s="118"/>
      <c r="C22" s="118"/>
      <c r="D22" s="118"/>
      <c r="E22" s="119"/>
      <c r="G22" s="117"/>
      <c r="H22" s="118"/>
      <c r="I22" s="118"/>
      <c r="J22" s="118"/>
      <c r="K22" s="119"/>
    </row>
    <row r="23" spans="1:11" ht="14.25">
      <c r="A23" s="117"/>
      <c r="B23" s="118"/>
      <c r="C23" s="118"/>
      <c r="D23" s="118"/>
      <c r="E23" s="119"/>
      <c r="G23" s="117"/>
      <c r="H23" s="118"/>
      <c r="I23" s="118"/>
      <c r="J23" s="118"/>
      <c r="K23" s="119"/>
    </row>
    <row r="24" spans="1:11" ht="15" thickBot="1">
      <c r="A24" s="120"/>
      <c r="B24" s="121"/>
      <c r="C24" s="121"/>
      <c r="D24" s="121"/>
      <c r="E24" s="122"/>
      <c r="G24" s="120"/>
      <c r="H24" s="121"/>
      <c r="I24" s="121"/>
      <c r="J24" s="121"/>
      <c r="K24" s="122"/>
    </row>
    <row r="27" spans="1:12" ht="135" customHeight="1">
      <c r="A27" s="109" t="s">
        <v>113</v>
      </c>
      <c r="B27" s="110"/>
      <c r="C27" s="110"/>
      <c r="D27" s="110"/>
      <c r="E27" s="110"/>
      <c r="F27" s="110"/>
      <c r="G27" s="110"/>
      <c r="H27" s="110"/>
      <c r="I27" s="110"/>
      <c r="J27" s="110"/>
      <c r="K27" s="110"/>
      <c r="L27" s="110"/>
    </row>
  </sheetData>
  <sheetProtection selectLockedCells="1"/>
  <mergeCells count="13">
    <mergeCell ref="A1:J1"/>
    <mergeCell ref="A2:J2"/>
    <mergeCell ref="A4:J4"/>
    <mergeCell ref="B7:E7"/>
    <mergeCell ref="A9:E9"/>
    <mergeCell ref="G9:K9"/>
    <mergeCell ref="A27:L27"/>
    <mergeCell ref="B11:E11"/>
    <mergeCell ref="H11:K11"/>
    <mergeCell ref="B12:E12"/>
    <mergeCell ref="H12:K12"/>
    <mergeCell ref="A16:E24"/>
    <mergeCell ref="G16:K2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9" r:id="rId2"/>
  <headerFooter>
    <oddFooter>&amp;LTemplate - MRI energy consumption measurement&amp;RPage 1 of 7</oddFooter>
  </headerFooter>
  <drawing r:id="rId1"/>
</worksheet>
</file>

<file path=xl/worksheets/sheet2.xml><?xml version="1.0" encoding="utf-8"?>
<worksheet xmlns="http://schemas.openxmlformats.org/spreadsheetml/2006/main" xmlns:r="http://schemas.openxmlformats.org/officeDocument/2006/relationships">
  <sheetPr codeName="Tabelle1">
    <pageSetUpPr fitToPage="1"/>
  </sheetPr>
  <dimension ref="B2:G30"/>
  <sheetViews>
    <sheetView view="pageLayout" zoomScale="60" zoomScaleNormal="80" zoomScalePageLayoutView="60" workbookViewId="0" topLeftCell="A1">
      <selection activeCell="D12" sqref="D12"/>
    </sheetView>
  </sheetViews>
  <sheetFormatPr defaultColWidth="11.00390625" defaultRowHeight="14.25"/>
  <cols>
    <col min="1" max="1" width="8.875" style="0" customWidth="1"/>
    <col min="2" max="2" width="35.625" style="0" customWidth="1"/>
    <col min="3" max="3" width="12.75390625" style="0" customWidth="1"/>
    <col min="4" max="4" width="13.00390625" style="0" customWidth="1"/>
    <col min="5" max="6" width="11.00390625" style="0" customWidth="1"/>
    <col min="7" max="7" width="13.375" style="0" customWidth="1"/>
    <col min="8" max="8" width="8.125" style="0" bestFit="1" customWidth="1"/>
  </cols>
  <sheetData>
    <row r="2" spans="2:7" ht="15">
      <c r="B2" s="83" t="s">
        <v>49</v>
      </c>
      <c r="G2" s="1" t="s">
        <v>22</v>
      </c>
    </row>
    <row r="3" ht="14.25">
      <c r="G3" s="1">
        <v>24</v>
      </c>
    </row>
    <row r="4" spans="2:7" ht="14.25">
      <c r="B4" t="s">
        <v>0</v>
      </c>
      <c r="G4" s="87"/>
    </row>
    <row r="5" spans="2:7" ht="15">
      <c r="B5" s="90" t="s">
        <v>103</v>
      </c>
      <c r="E5" s="74"/>
      <c r="F5" s="74"/>
      <c r="G5" s="74"/>
    </row>
    <row r="7" spans="2:7" ht="27.75" customHeight="1">
      <c r="B7" s="1" t="s">
        <v>4</v>
      </c>
      <c r="C7" s="1" t="s">
        <v>3</v>
      </c>
      <c r="D7" s="9" t="s">
        <v>31</v>
      </c>
      <c r="E7" s="3" t="s">
        <v>33</v>
      </c>
      <c r="F7" s="1" t="s">
        <v>32</v>
      </c>
      <c r="G7" s="9" t="s">
        <v>34</v>
      </c>
    </row>
    <row r="8" spans="2:7" ht="14.25">
      <c r="B8" s="11"/>
      <c r="C8" s="13"/>
      <c r="D8" s="13"/>
      <c r="E8" s="13"/>
      <c r="F8" s="13"/>
      <c r="G8" s="13"/>
    </row>
    <row r="9" spans="2:7" ht="14.25">
      <c r="B9" s="15"/>
      <c r="C9" s="14"/>
      <c r="D9" s="16"/>
      <c r="E9" s="34"/>
      <c r="F9" s="36"/>
      <c r="G9" s="34"/>
    </row>
    <row r="10" spans="2:7" ht="14.25">
      <c r="B10" s="11" t="s">
        <v>52</v>
      </c>
      <c r="C10" s="12"/>
      <c r="D10" s="100"/>
      <c r="E10" s="101"/>
      <c r="F10" s="97">
        <f>D10*$G$3</f>
        <v>0</v>
      </c>
      <c r="G10" s="98">
        <f>F10*E10</f>
        <v>0</v>
      </c>
    </row>
    <row r="11" spans="2:7" ht="14.25">
      <c r="B11" s="15" t="s">
        <v>62</v>
      </c>
      <c r="C11" s="14"/>
      <c r="D11" s="16"/>
      <c r="E11" s="34"/>
      <c r="F11" s="36"/>
      <c r="G11" s="34"/>
    </row>
    <row r="12" spans="2:7" ht="14.25">
      <c r="B12" s="11" t="s">
        <v>77</v>
      </c>
      <c r="C12" s="12"/>
      <c r="D12" s="100"/>
      <c r="E12" s="101"/>
      <c r="F12" s="97">
        <f>D12*$G$3</f>
        <v>0</v>
      </c>
      <c r="G12" s="98">
        <f>F12*E12</f>
        <v>0</v>
      </c>
    </row>
    <row r="13" spans="2:7" ht="14.25">
      <c r="B13" s="15" t="s">
        <v>53</v>
      </c>
      <c r="C13" s="14"/>
      <c r="D13" s="16"/>
      <c r="E13" s="34"/>
      <c r="F13" s="36"/>
      <c r="G13" s="34"/>
    </row>
    <row r="14" spans="2:7" ht="14.25">
      <c r="B14" s="11" t="s">
        <v>6</v>
      </c>
      <c r="C14" s="12"/>
      <c r="D14" s="100"/>
      <c r="E14" s="101"/>
      <c r="F14" s="97">
        <f>D14*$G$3</f>
        <v>0</v>
      </c>
      <c r="G14" s="98">
        <f>F14*E14</f>
        <v>0</v>
      </c>
    </row>
    <row r="15" spans="2:7" ht="14.25">
      <c r="B15" s="15"/>
      <c r="C15" s="14"/>
      <c r="D15" s="16"/>
      <c r="E15" s="34"/>
      <c r="F15" s="36"/>
      <c r="G15" s="34"/>
    </row>
    <row r="16" spans="2:7" ht="14.25">
      <c r="B16" s="11" t="s">
        <v>5</v>
      </c>
      <c r="C16" s="12"/>
      <c r="D16" s="100"/>
      <c r="E16" s="101"/>
      <c r="F16" s="97">
        <f>D16*$G$3</f>
        <v>0</v>
      </c>
      <c r="G16" s="98">
        <f>F16*E16</f>
        <v>0</v>
      </c>
    </row>
    <row r="17" spans="2:7" ht="14.25">
      <c r="B17" s="15" t="s">
        <v>53</v>
      </c>
      <c r="C17" s="14"/>
      <c r="D17" s="16"/>
      <c r="E17" s="34"/>
      <c r="F17" s="36"/>
      <c r="G17" s="34"/>
    </row>
    <row r="18" spans="2:7" ht="14.25">
      <c r="B18" s="11" t="s">
        <v>78</v>
      </c>
      <c r="C18" s="12"/>
      <c r="D18" s="100"/>
      <c r="E18" s="101"/>
      <c r="F18" s="97">
        <f>D18*$G$3</f>
        <v>0</v>
      </c>
      <c r="G18" s="98">
        <f>F18*E18</f>
        <v>0</v>
      </c>
    </row>
    <row r="19" spans="2:7" ht="14.25">
      <c r="B19" s="15" t="s">
        <v>54</v>
      </c>
      <c r="C19" s="14"/>
      <c r="D19" s="16"/>
      <c r="E19" s="34"/>
      <c r="F19" s="36"/>
      <c r="G19" s="34"/>
    </row>
    <row r="20" spans="2:7" ht="14.25">
      <c r="B20" s="11" t="s">
        <v>78</v>
      </c>
      <c r="C20" s="12"/>
      <c r="D20" s="100"/>
      <c r="E20" s="101"/>
      <c r="F20" s="97">
        <f>D20*$G$3</f>
        <v>0</v>
      </c>
      <c r="G20" s="98">
        <f>F20*E20</f>
        <v>0</v>
      </c>
    </row>
    <row r="21" spans="2:7" ht="14.25">
      <c r="B21" s="15" t="s">
        <v>53</v>
      </c>
      <c r="C21" s="14"/>
      <c r="D21" s="16"/>
      <c r="E21" s="34"/>
      <c r="F21" s="36"/>
      <c r="G21" s="34"/>
    </row>
    <row r="22" spans="2:7" ht="14.25">
      <c r="B22" s="11" t="s">
        <v>79</v>
      </c>
      <c r="C22" s="12"/>
      <c r="D22" s="100"/>
      <c r="E22" s="101"/>
      <c r="F22" s="97">
        <f>D22*$G$3</f>
        <v>0</v>
      </c>
      <c r="G22" s="98">
        <f>F22*E22</f>
        <v>0</v>
      </c>
    </row>
    <row r="23" spans="2:7" ht="14.25">
      <c r="B23" s="15"/>
      <c r="C23" s="14"/>
      <c r="D23" s="16"/>
      <c r="E23" s="15"/>
      <c r="F23" s="36"/>
      <c r="G23" s="15"/>
    </row>
    <row r="24" spans="2:7" ht="14.25">
      <c r="B24" s="11"/>
      <c r="C24" s="12"/>
      <c r="D24" s="13"/>
      <c r="E24" s="11"/>
      <c r="F24" s="35"/>
      <c r="G24" s="11"/>
    </row>
    <row r="25" ht="14.25">
      <c r="G25" s="4"/>
    </row>
    <row r="26" spans="2:6" ht="14.25">
      <c r="B26" s="17" t="s">
        <v>4</v>
      </c>
      <c r="C26" s="18" t="s">
        <v>19</v>
      </c>
      <c r="D26" s="19"/>
      <c r="F26" s="4"/>
    </row>
    <row r="27" spans="2:6" ht="15">
      <c r="B27" s="17" t="s">
        <v>75</v>
      </c>
      <c r="C27" s="21">
        <f>C28+C29</f>
        <v>0.009965277777777778</v>
      </c>
      <c r="D27" s="17" t="s">
        <v>30</v>
      </c>
      <c r="E27" s="17" t="s">
        <v>21</v>
      </c>
      <c r="F27" s="17" t="s">
        <v>17</v>
      </c>
    </row>
    <row r="28" spans="2:6" ht="14.25">
      <c r="B28" s="23" t="s">
        <v>15</v>
      </c>
      <c r="C28" s="24">
        <f>SUM(D10:D22)</f>
        <v>0</v>
      </c>
      <c r="D28" s="29" t="e">
        <f>F28/(C28*G3)</f>
        <v>#DIV/0!</v>
      </c>
      <c r="E28" s="29">
        <f>SUM(F10:F22)</f>
        <v>0</v>
      </c>
      <c r="F28" s="29">
        <f>SUM(G10:G22)</f>
        <v>0</v>
      </c>
    </row>
    <row r="29" spans="2:6" ht="14.25">
      <c r="B29" s="22" t="s">
        <v>69</v>
      </c>
      <c r="C29" s="92">
        <v>0.009965277777777778</v>
      </c>
      <c r="D29" s="91">
        <f>Calculations!$D$20</f>
        <v>0</v>
      </c>
      <c r="E29" s="30">
        <f>C29*$G$3</f>
        <v>0.23916666666666667</v>
      </c>
      <c r="F29" s="30">
        <f>D29*E29</f>
        <v>0</v>
      </c>
    </row>
    <row r="30" spans="2:6" ht="15">
      <c r="B30" s="26"/>
      <c r="C30" s="93"/>
      <c r="D30" s="94">
        <f>F30/(C27*24)</f>
        <v>0</v>
      </c>
      <c r="E30" s="95" t="s">
        <v>23</v>
      </c>
      <c r="F30" s="96">
        <f>SUM(F28:F29)</f>
        <v>0</v>
      </c>
    </row>
  </sheetData>
  <sheetProtection selectLockedCells="1"/>
  <printOptions/>
  <pageMargins left="0.75" right="0.75" top="1" bottom="1" header="0.4921259845" footer="0.4921259845"/>
  <pageSetup fitToHeight="1" fitToWidth="1" horizontalDpi="600" verticalDpi="600" orientation="portrait" paperSize="9" scale="75" r:id="rId1"/>
  <headerFooter alignWithMargins="0">
    <oddHeader>&amp;L&amp;8“Self-regulatory Initiative for medical imaging equipment” 
Copyright © 2011 COCIR
All Rights Reserved.</oddHeader>
    <oddFooter>&amp;LTemplate - MRI energy consumption measurement&amp;RPage 2 of 7</oddFooter>
  </headerFooter>
</worksheet>
</file>

<file path=xl/worksheets/sheet3.xml><?xml version="1.0" encoding="utf-8"?>
<worksheet xmlns="http://schemas.openxmlformats.org/spreadsheetml/2006/main" xmlns:r="http://schemas.openxmlformats.org/officeDocument/2006/relationships">
  <sheetPr codeName="Tabelle2">
    <pageSetUpPr fitToPage="1"/>
  </sheetPr>
  <dimension ref="B2:F25"/>
  <sheetViews>
    <sheetView view="pageLayout" zoomScale="70" zoomScaleNormal="75" zoomScalePageLayoutView="70" workbookViewId="0" topLeftCell="A1">
      <selection activeCell="C9" sqref="C9"/>
    </sheetView>
  </sheetViews>
  <sheetFormatPr defaultColWidth="11.00390625" defaultRowHeight="14.25"/>
  <cols>
    <col min="1" max="1" width="8.875" style="0" customWidth="1"/>
    <col min="2" max="2" width="38.125" style="0" bestFit="1" customWidth="1"/>
    <col min="3" max="3" width="11.875" style="0" customWidth="1"/>
    <col min="4" max="4" width="11.00390625" style="0" customWidth="1"/>
    <col min="5" max="5" width="11.875" style="0" bestFit="1" customWidth="1"/>
    <col min="6" max="6" width="13.75390625" style="0" customWidth="1"/>
  </cols>
  <sheetData>
    <row r="2" spans="2:6" ht="15">
      <c r="B2" s="83" t="s">
        <v>49</v>
      </c>
      <c r="F2" s="27" t="s">
        <v>22</v>
      </c>
    </row>
    <row r="3" spans="2:6" ht="14.25">
      <c r="B3" t="s">
        <v>0</v>
      </c>
      <c r="F3" s="27">
        <v>24</v>
      </c>
    </row>
    <row r="4" spans="2:6" ht="15">
      <c r="B4" t="s">
        <v>58</v>
      </c>
      <c r="D4" s="74"/>
      <c r="E4" s="74"/>
      <c r="F4" s="74"/>
    </row>
    <row r="6" spans="2:6" ht="28.5">
      <c r="B6" s="1" t="s">
        <v>4</v>
      </c>
      <c r="C6" s="9" t="s">
        <v>31</v>
      </c>
      <c r="D6" s="3" t="s">
        <v>33</v>
      </c>
      <c r="E6" s="1" t="s">
        <v>32</v>
      </c>
      <c r="F6" s="9" t="s">
        <v>34</v>
      </c>
    </row>
    <row r="7" spans="2:6" ht="14.25">
      <c r="B7" s="11"/>
      <c r="C7" s="13"/>
      <c r="D7" s="13"/>
      <c r="E7" s="13"/>
      <c r="F7" s="13"/>
    </row>
    <row r="8" spans="2:6" ht="14.25">
      <c r="B8" s="15"/>
      <c r="C8" s="16"/>
      <c r="D8" s="34"/>
      <c r="E8" s="36"/>
      <c r="F8" s="34"/>
    </row>
    <row r="9" spans="2:6" ht="14.25">
      <c r="B9" s="11" t="s">
        <v>52</v>
      </c>
      <c r="C9" s="100"/>
      <c r="D9" s="101"/>
      <c r="E9" s="35">
        <f>C9*$F$3</f>
        <v>0</v>
      </c>
      <c r="F9" s="33">
        <f>D9*E9</f>
        <v>0</v>
      </c>
    </row>
    <row r="10" spans="2:6" ht="14.25">
      <c r="B10" s="15" t="s">
        <v>62</v>
      </c>
      <c r="C10" s="16"/>
      <c r="D10" s="34"/>
      <c r="E10" s="36"/>
      <c r="F10" s="34"/>
    </row>
    <row r="11" spans="2:6" ht="14.25">
      <c r="B11" s="11" t="s">
        <v>6</v>
      </c>
      <c r="C11" s="100"/>
      <c r="D11" s="101"/>
      <c r="E11" s="35">
        <f>C11*$F$3</f>
        <v>0</v>
      </c>
      <c r="F11" s="33">
        <f>D11*E11</f>
        <v>0</v>
      </c>
    </row>
    <row r="12" spans="2:6" ht="14.25">
      <c r="B12" s="15" t="s">
        <v>74</v>
      </c>
      <c r="C12" s="16"/>
      <c r="D12" s="34"/>
      <c r="E12" s="36"/>
      <c r="F12" s="34"/>
    </row>
    <row r="13" spans="2:6" ht="14.25">
      <c r="B13" s="11" t="s">
        <v>50</v>
      </c>
      <c r="C13" s="100"/>
      <c r="D13" s="101"/>
      <c r="E13" s="35">
        <f>C13*$F$3</f>
        <v>0</v>
      </c>
      <c r="F13" s="33">
        <f>D13*E13</f>
        <v>0</v>
      </c>
    </row>
    <row r="14" spans="2:6" ht="14.25">
      <c r="B14" s="15" t="s">
        <v>74</v>
      </c>
      <c r="C14" s="16"/>
      <c r="D14" s="36"/>
      <c r="E14" s="36"/>
      <c r="F14" s="34"/>
    </row>
    <row r="15" spans="2:6" ht="14.25">
      <c r="B15" s="11" t="s">
        <v>80</v>
      </c>
      <c r="C15" s="100"/>
      <c r="D15" s="101"/>
      <c r="E15" s="35">
        <f>C15*$F$3</f>
        <v>0</v>
      </c>
      <c r="F15" s="33">
        <f>D15*E15</f>
        <v>0</v>
      </c>
    </row>
    <row r="16" spans="2:6" ht="14.25">
      <c r="B16" s="15" t="s">
        <v>74</v>
      </c>
      <c r="C16" s="16"/>
      <c r="D16" s="34"/>
      <c r="E16" s="36"/>
      <c r="F16" s="34"/>
    </row>
    <row r="17" spans="2:6" ht="14.25">
      <c r="B17" s="11" t="s">
        <v>81</v>
      </c>
      <c r="C17" s="100"/>
      <c r="D17" s="101"/>
      <c r="E17" s="35">
        <f>C17*$F$3</f>
        <v>0</v>
      </c>
      <c r="F17" s="33">
        <f>D17*E17</f>
        <v>0</v>
      </c>
    </row>
    <row r="18" spans="2:6" ht="14.25">
      <c r="B18" s="15"/>
      <c r="C18" s="16"/>
      <c r="D18" s="34"/>
      <c r="E18" s="36"/>
      <c r="F18" s="34"/>
    </row>
    <row r="19" spans="2:6" ht="14.25">
      <c r="B19" s="11"/>
      <c r="C19" s="13"/>
      <c r="D19" s="35"/>
      <c r="E19" s="35"/>
      <c r="F19" s="33"/>
    </row>
    <row r="21" spans="2:6" ht="14.25">
      <c r="B21" s="17" t="s">
        <v>4</v>
      </c>
      <c r="C21" s="18" t="s">
        <v>19</v>
      </c>
      <c r="D21" s="19"/>
      <c r="F21" s="4"/>
    </row>
    <row r="22" spans="2:6" ht="15">
      <c r="B22" s="1" t="s">
        <v>58</v>
      </c>
      <c r="C22" s="21">
        <f>C23+C24</f>
        <v>0.009502314814814816</v>
      </c>
      <c r="D22" s="17" t="s">
        <v>48</v>
      </c>
      <c r="E22" s="17" t="s">
        <v>21</v>
      </c>
      <c r="F22" s="17" t="s">
        <v>17</v>
      </c>
    </row>
    <row r="23" spans="2:6" ht="14.25">
      <c r="B23" s="23" t="s">
        <v>15</v>
      </c>
      <c r="C23" s="24">
        <f>SUM(C9:C18)</f>
        <v>0</v>
      </c>
      <c r="D23" s="29" t="e">
        <f>F23/(C23*24)</f>
        <v>#DIV/0!</v>
      </c>
      <c r="E23" s="84"/>
      <c r="F23" s="29">
        <f>SUM(F9:F17)</f>
        <v>0</v>
      </c>
    </row>
    <row r="24" spans="2:6" ht="14.25">
      <c r="B24" s="22" t="s">
        <v>69</v>
      </c>
      <c r="C24" s="92">
        <v>0.009502314814814816</v>
      </c>
      <c r="D24" s="91">
        <f>Calculations!$D$20</f>
        <v>0</v>
      </c>
      <c r="E24" s="30">
        <f>C24*$F$3</f>
        <v>0.22805555555555557</v>
      </c>
      <c r="F24" s="30">
        <f>D24*E24</f>
        <v>0</v>
      </c>
    </row>
    <row r="25" spans="2:6" ht="15">
      <c r="B25" s="26"/>
      <c r="C25" s="93"/>
      <c r="D25" s="94">
        <f>F25/(C22*24)</f>
        <v>0</v>
      </c>
      <c r="E25" s="95" t="s">
        <v>23</v>
      </c>
      <c r="F25" s="96">
        <f>SUM(F23:F24)</f>
        <v>0</v>
      </c>
    </row>
  </sheetData>
  <sheetProtection selectLockedCells="1"/>
  <printOptions/>
  <pageMargins left="0.75" right="0.75" top="1" bottom="1" header="0.4921259845" footer="0.4921259845"/>
  <pageSetup fitToHeight="99" fitToWidth="1" horizontalDpi="600" verticalDpi="600" orientation="portrait" paperSize="9" scale="83" r:id="rId1"/>
  <headerFooter alignWithMargins="0">
    <oddHeader>&amp;L&amp;8“Self-regulatory Initiative for medical imaging equipment” 
Copyright © 2011 COCIR
All Rights Reserved.</oddHeader>
    <oddFooter>&amp;LTemplate - MRI energy consumption measurement&amp;RPage 3 of 7</oddFooter>
  </headerFooter>
</worksheet>
</file>

<file path=xl/worksheets/sheet4.xml><?xml version="1.0" encoding="utf-8"?>
<worksheet xmlns="http://schemas.openxmlformats.org/spreadsheetml/2006/main" xmlns:r="http://schemas.openxmlformats.org/officeDocument/2006/relationships">
  <sheetPr codeName="Tabelle3">
    <pageSetUpPr fitToPage="1"/>
  </sheetPr>
  <dimension ref="B2:F33"/>
  <sheetViews>
    <sheetView view="pageLayout" zoomScaleNormal="75" workbookViewId="0" topLeftCell="A4">
      <selection activeCell="C9" sqref="C9"/>
    </sheetView>
  </sheetViews>
  <sheetFormatPr defaultColWidth="11.00390625" defaultRowHeight="14.25"/>
  <cols>
    <col min="1" max="1" width="8.50390625" style="0" customWidth="1"/>
    <col min="2" max="2" width="38.75390625" style="0" customWidth="1"/>
    <col min="3" max="5" width="11.00390625" style="0" customWidth="1"/>
    <col min="6" max="6" width="13.625" style="0" customWidth="1"/>
  </cols>
  <sheetData>
    <row r="2" spans="2:6" ht="15">
      <c r="B2" s="83" t="s">
        <v>49</v>
      </c>
      <c r="F2" s="27" t="s">
        <v>22</v>
      </c>
    </row>
    <row r="3" spans="2:6" ht="14.25">
      <c r="B3" t="s">
        <v>0</v>
      </c>
      <c r="F3" s="27">
        <v>24</v>
      </c>
    </row>
    <row r="4" ht="15">
      <c r="B4" t="s">
        <v>59</v>
      </c>
    </row>
    <row r="5" spans="4:6" ht="14.25">
      <c r="D5" s="74"/>
      <c r="E5" s="74"/>
      <c r="F5" s="74"/>
    </row>
    <row r="6" spans="2:6" ht="28.5">
      <c r="B6" s="1" t="s">
        <v>4</v>
      </c>
      <c r="C6" s="9" t="s">
        <v>31</v>
      </c>
      <c r="D6" s="3" t="s">
        <v>33</v>
      </c>
      <c r="E6" s="1" t="s">
        <v>32</v>
      </c>
      <c r="F6" s="9" t="s">
        <v>34</v>
      </c>
    </row>
    <row r="7" spans="2:6" ht="14.25">
      <c r="B7" s="11"/>
      <c r="C7" s="13"/>
      <c r="D7" s="13"/>
      <c r="E7" s="13"/>
      <c r="F7" s="13"/>
    </row>
    <row r="8" spans="2:6" ht="14.25">
      <c r="B8" s="15"/>
      <c r="C8" s="16"/>
      <c r="D8" s="34"/>
      <c r="E8" s="36"/>
      <c r="F8" s="34"/>
    </row>
    <row r="9" spans="2:6" ht="14.25">
      <c r="B9" s="11" t="s">
        <v>52</v>
      </c>
      <c r="C9" s="100"/>
      <c r="D9" s="101"/>
      <c r="E9" s="35">
        <f>C9*$F$3</f>
        <v>0</v>
      </c>
      <c r="F9" s="33">
        <f>D9*E9</f>
        <v>0</v>
      </c>
    </row>
    <row r="10" spans="2:6" ht="14.25">
      <c r="B10" s="15" t="s">
        <v>62</v>
      </c>
      <c r="C10" s="16"/>
      <c r="D10" s="15"/>
      <c r="E10" s="36"/>
      <c r="F10" s="34"/>
    </row>
    <row r="11" spans="2:6" ht="14.25">
      <c r="B11" s="11" t="s">
        <v>96</v>
      </c>
      <c r="C11" s="100"/>
      <c r="D11" s="101"/>
      <c r="E11" s="35">
        <f>C11*$F$3</f>
        <v>0</v>
      </c>
      <c r="F11" s="33">
        <f>D11*E11</f>
        <v>0</v>
      </c>
    </row>
    <row r="12" spans="2:6" ht="14.25">
      <c r="B12" s="15" t="s">
        <v>55</v>
      </c>
      <c r="C12" s="16"/>
      <c r="D12" s="34"/>
      <c r="E12" s="36"/>
      <c r="F12" s="34"/>
    </row>
    <row r="13" spans="2:6" ht="14.25">
      <c r="B13" s="11" t="s">
        <v>82</v>
      </c>
      <c r="C13" s="100"/>
      <c r="D13" s="101"/>
      <c r="E13" s="35">
        <f>C13*$F$3</f>
        <v>0</v>
      </c>
      <c r="F13" s="33">
        <f>D13*E13</f>
        <v>0</v>
      </c>
    </row>
    <row r="14" spans="2:6" ht="14.25">
      <c r="B14" s="15" t="s">
        <v>55</v>
      </c>
      <c r="C14" s="16"/>
      <c r="D14" s="34"/>
      <c r="E14" s="36"/>
      <c r="F14" s="34"/>
    </row>
    <row r="15" spans="2:6" ht="14.25">
      <c r="B15" s="11" t="s">
        <v>51</v>
      </c>
      <c r="C15" s="100"/>
      <c r="D15" s="101"/>
      <c r="E15" s="35">
        <f>C15*$F$3</f>
        <v>0</v>
      </c>
      <c r="F15" s="33">
        <f>D15*E15</f>
        <v>0</v>
      </c>
    </row>
    <row r="16" spans="2:6" ht="14.25">
      <c r="B16" s="15" t="s">
        <v>55</v>
      </c>
      <c r="C16" s="16"/>
      <c r="D16" s="34"/>
      <c r="E16" s="36"/>
      <c r="F16" s="34"/>
    </row>
    <row r="17" spans="2:6" ht="14.25">
      <c r="B17" s="11" t="s">
        <v>97</v>
      </c>
      <c r="C17" s="100"/>
      <c r="D17" s="101"/>
      <c r="E17" s="35">
        <f>C17*$F$3</f>
        <v>0</v>
      </c>
      <c r="F17" s="33">
        <f>D17*E17</f>
        <v>0</v>
      </c>
    </row>
    <row r="18" spans="2:6" ht="14.25">
      <c r="B18" s="15" t="s">
        <v>54</v>
      </c>
      <c r="C18" s="36"/>
      <c r="D18" s="36"/>
      <c r="E18" s="36"/>
      <c r="F18" s="34"/>
    </row>
    <row r="19" spans="2:6" ht="14.25">
      <c r="B19" s="11" t="s">
        <v>98</v>
      </c>
      <c r="C19" s="100"/>
      <c r="D19" s="101"/>
      <c r="E19" s="35">
        <f>C19*$F$3</f>
        <v>0</v>
      </c>
      <c r="F19" s="33">
        <f>D19*E19</f>
        <v>0</v>
      </c>
    </row>
    <row r="20" spans="2:6" ht="14.25">
      <c r="B20" s="15" t="s">
        <v>64</v>
      </c>
      <c r="C20" s="16"/>
      <c r="D20" s="34"/>
      <c r="E20" s="36"/>
      <c r="F20" s="34"/>
    </row>
    <row r="21" spans="2:6" ht="14.25">
      <c r="B21" s="11" t="s">
        <v>99</v>
      </c>
      <c r="C21" s="100"/>
      <c r="D21" s="101"/>
      <c r="E21" s="35">
        <f>C21*$F$3</f>
        <v>0</v>
      </c>
      <c r="F21" s="33">
        <f>D21*E21</f>
        <v>0</v>
      </c>
    </row>
    <row r="22" spans="2:6" ht="14.25">
      <c r="B22" s="15" t="s">
        <v>65</v>
      </c>
      <c r="C22" s="16"/>
      <c r="D22" s="34"/>
      <c r="E22" s="36"/>
      <c r="F22" s="34"/>
    </row>
    <row r="23" spans="2:6" ht="14.25">
      <c r="B23" s="11" t="s">
        <v>100</v>
      </c>
      <c r="C23" s="100"/>
      <c r="D23" s="101"/>
      <c r="E23" s="35">
        <f>C23*$F$3</f>
        <v>0</v>
      </c>
      <c r="F23" s="33">
        <f>D23*E23</f>
        <v>0</v>
      </c>
    </row>
    <row r="24" spans="2:6" ht="14.25">
      <c r="B24" s="15" t="s">
        <v>64</v>
      </c>
      <c r="C24" s="16"/>
      <c r="D24" s="34"/>
      <c r="E24" s="36"/>
      <c r="F24" s="34"/>
    </row>
    <row r="25" spans="2:6" ht="14.25">
      <c r="B25" s="11" t="s">
        <v>83</v>
      </c>
      <c r="C25" s="100"/>
      <c r="D25" s="101"/>
      <c r="E25" s="35">
        <f>C25*$F$3</f>
        <v>0</v>
      </c>
      <c r="F25" s="33">
        <f>D25*E25</f>
        <v>0</v>
      </c>
    </row>
    <row r="26" spans="2:6" ht="14.25">
      <c r="B26" s="15"/>
      <c r="C26" s="16"/>
      <c r="D26" s="34"/>
      <c r="E26" s="36"/>
      <c r="F26" s="34"/>
    </row>
    <row r="27" spans="2:6" ht="14.25">
      <c r="B27" s="11"/>
      <c r="C27" s="13"/>
      <c r="D27" s="33"/>
      <c r="E27" s="35"/>
      <c r="F27" s="33"/>
    </row>
    <row r="29" spans="2:6" ht="14.25">
      <c r="B29" s="17" t="s">
        <v>4</v>
      </c>
      <c r="C29" s="18" t="s">
        <v>19</v>
      </c>
      <c r="D29" s="19"/>
      <c r="F29" s="4"/>
    </row>
    <row r="30" spans="2:6" ht="15">
      <c r="B30" t="s">
        <v>59</v>
      </c>
      <c r="C30" s="21">
        <f>C31+C32</f>
        <v>0.01577546296296296</v>
      </c>
      <c r="D30" s="1" t="s">
        <v>48</v>
      </c>
      <c r="E30" s="17" t="s">
        <v>21</v>
      </c>
      <c r="F30" s="17" t="s">
        <v>17</v>
      </c>
    </row>
    <row r="31" spans="2:6" ht="14.25">
      <c r="B31" s="84" t="s">
        <v>15</v>
      </c>
      <c r="C31" s="37">
        <f>SUM(C9:C25)</f>
        <v>0</v>
      </c>
      <c r="D31" s="88" t="e">
        <f>F31/(C31*24)</f>
        <v>#DIV/0!</v>
      </c>
      <c r="E31" s="85"/>
      <c r="F31" s="29">
        <f>SUM(F9:F25)</f>
        <v>0</v>
      </c>
    </row>
    <row r="32" spans="2:6" ht="14.25">
      <c r="B32" s="22" t="s">
        <v>69</v>
      </c>
      <c r="C32" s="25">
        <v>0.01577546296296296</v>
      </c>
      <c r="D32" s="73">
        <f>Calculations!$D$20</f>
        <v>0</v>
      </c>
      <c r="E32" s="30">
        <f>C32*$F$3</f>
        <v>0.378611111111111</v>
      </c>
      <c r="F32" s="30">
        <f>D32*E32</f>
        <v>0</v>
      </c>
    </row>
    <row r="33" spans="2:6" ht="15.75" thickBot="1">
      <c r="B33" s="26"/>
      <c r="C33" s="28"/>
      <c r="D33" s="89">
        <f>F33/(C30*24)</f>
        <v>0</v>
      </c>
      <c r="E33" s="31" t="s">
        <v>23</v>
      </c>
      <c r="F33" s="32">
        <f>SUM(F31:F32)</f>
        <v>0</v>
      </c>
    </row>
    <row r="34" ht="15" thickTop="1"/>
  </sheetData>
  <sheetProtection selectLockedCells="1"/>
  <printOptions/>
  <pageMargins left="0.75" right="0.75" top="1" bottom="1" header="0.4921259845" footer="0.4921259845"/>
  <pageSetup fitToHeight="1" fitToWidth="1" horizontalDpi="600" verticalDpi="600" orientation="portrait" paperSize="9" scale="84" r:id="rId1"/>
  <headerFooter alignWithMargins="0">
    <oddHeader>&amp;L&amp;8“Self-regulatory Initiative for medical imaging equipment” 
Copyright © 2011 COCIR
All Rights Reserved.</oddHeader>
    <oddFooter>&amp;LTemplate - MRI energy consumption measurement&amp;RPage 4 of 7</oddFooter>
  </headerFooter>
</worksheet>
</file>

<file path=xl/worksheets/sheet5.xml><?xml version="1.0" encoding="utf-8"?>
<worksheet xmlns="http://schemas.openxmlformats.org/spreadsheetml/2006/main" xmlns:r="http://schemas.openxmlformats.org/officeDocument/2006/relationships">
  <sheetPr codeName="Tabelle4">
    <pageSetUpPr fitToPage="1"/>
  </sheetPr>
  <dimension ref="B2:F27"/>
  <sheetViews>
    <sheetView view="pageLayout" zoomScaleNormal="75" workbookViewId="0" topLeftCell="A1">
      <selection activeCell="C9" sqref="C9"/>
    </sheetView>
  </sheetViews>
  <sheetFormatPr defaultColWidth="11.00390625" defaultRowHeight="14.25"/>
  <cols>
    <col min="1" max="1" width="9.00390625" style="0" customWidth="1"/>
    <col min="2" max="2" width="39.50390625" style="0" customWidth="1"/>
    <col min="3" max="5" width="11.00390625" style="0" customWidth="1"/>
    <col min="6" max="6" width="14.00390625" style="0" customWidth="1"/>
  </cols>
  <sheetData>
    <row r="2" spans="2:6" ht="15">
      <c r="B2" s="83" t="s">
        <v>49</v>
      </c>
      <c r="F2" s="27" t="s">
        <v>22</v>
      </c>
    </row>
    <row r="3" ht="14.25">
      <c r="F3" s="27">
        <v>24</v>
      </c>
    </row>
    <row r="4" ht="15">
      <c r="B4" t="s">
        <v>60</v>
      </c>
    </row>
    <row r="5" spans="4:6" ht="14.25">
      <c r="D5" s="74"/>
      <c r="E5" s="74"/>
      <c r="F5" s="74"/>
    </row>
    <row r="6" spans="2:6" ht="28.5">
      <c r="B6" s="1" t="s">
        <v>4</v>
      </c>
      <c r="C6" s="9" t="s">
        <v>31</v>
      </c>
      <c r="D6" s="3" t="s">
        <v>33</v>
      </c>
      <c r="E6" s="1" t="s">
        <v>32</v>
      </c>
      <c r="F6" s="9" t="s">
        <v>34</v>
      </c>
    </row>
    <row r="7" spans="2:6" ht="14.25">
      <c r="B7" s="11"/>
      <c r="C7" s="13"/>
      <c r="D7" s="13"/>
      <c r="E7" s="13"/>
      <c r="F7" s="13"/>
    </row>
    <row r="8" spans="2:6" ht="14.25">
      <c r="B8" s="15"/>
      <c r="C8" s="16"/>
      <c r="D8" s="34"/>
      <c r="E8" s="36"/>
      <c r="F8" s="34"/>
    </row>
    <row r="9" spans="2:6" ht="14.25">
      <c r="B9" s="11" t="s">
        <v>52</v>
      </c>
      <c r="C9" s="100"/>
      <c r="D9" s="101"/>
      <c r="E9" s="35">
        <f>C9*$F$3</f>
        <v>0</v>
      </c>
      <c r="F9" s="33">
        <f>D9*E9</f>
        <v>0</v>
      </c>
    </row>
    <row r="10" spans="2:6" ht="14.25">
      <c r="B10" s="15" t="s">
        <v>62</v>
      </c>
      <c r="C10" s="16"/>
      <c r="D10" s="34"/>
      <c r="E10" s="36"/>
      <c r="F10" s="34"/>
    </row>
    <row r="11" spans="2:6" ht="14.25">
      <c r="B11" s="11" t="s">
        <v>8</v>
      </c>
      <c r="C11" s="100"/>
      <c r="D11" s="101"/>
      <c r="E11" s="35">
        <f>C11*$F$3</f>
        <v>0</v>
      </c>
      <c r="F11" s="33">
        <f>D11*E11</f>
        <v>0</v>
      </c>
    </row>
    <row r="12" spans="2:6" ht="14.25">
      <c r="B12" s="15" t="s">
        <v>62</v>
      </c>
      <c r="C12" s="16"/>
      <c r="D12" s="34"/>
      <c r="E12" s="36"/>
      <c r="F12" s="34"/>
    </row>
    <row r="13" spans="2:6" ht="14.25">
      <c r="B13" s="11" t="s">
        <v>101</v>
      </c>
      <c r="C13" s="100"/>
      <c r="D13" s="101"/>
      <c r="E13" s="35">
        <f>C13*$F$3</f>
        <v>0</v>
      </c>
      <c r="F13" s="33">
        <f>D13*E13</f>
        <v>0</v>
      </c>
    </row>
    <row r="14" spans="2:6" ht="14.25">
      <c r="B14" s="15" t="s">
        <v>62</v>
      </c>
      <c r="C14" s="16"/>
      <c r="D14" s="34"/>
      <c r="E14" s="36"/>
      <c r="F14" s="34"/>
    </row>
    <row r="15" spans="2:6" ht="14.25">
      <c r="B15" s="11" t="s">
        <v>102</v>
      </c>
      <c r="C15" s="100"/>
      <c r="D15" s="101"/>
      <c r="E15" s="35">
        <f>C15*$F$3</f>
        <v>0</v>
      </c>
      <c r="F15" s="33">
        <f>D15*E15</f>
        <v>0</v>
      </c>
    </row>
    <row r="16" spans="2:6" ht="14.25">
      <c r="B16" s="15" t="s">
        <v>53</v>
      </c>
      <c r="C16" s="16"/>
      <c r="D16" s="34"/>
      <c r="E16" s="36"/>
      <c r="F16" s="34"/>
    </row>
    <row r="17" spans="2:6" ht="14.25">
      <c r="B17" s="11" t="s">
        <v>9</v>
      </c>
      <c r="C17" s="100"/>
      <c r="D17" s="101"/>
      <c r="E17" s="35">
        <f>C17*$F$3</f>
        <v>0</v>
      </c>
      <c r="F17" s="33">
        <f>D17*E17</f>
        <v>0</v>
      </c>
    </row>
    <row r="18" spans="2:6" ht="14.25">
      <c r="B18" s="15" t="s">
        <v>53</v>
      </c>
      <c r="C18" s="16"/>
      <c r="D18" s="34"/>
      <c r="E18" s="36"/>
      <c r="F18" s="34"/>
    </row>
    <row r="19" spans="2:6" ht="14.25">
      <c r="B19" s="11" t="s">
        <v>57</v>
      </c>
      <c r="C19" s="100"/>
      <c r="D19" s="101"/>
      <c r="E19" s="35">
        <f>C19*$F$3</f>
        <v>0</v>
      </c>
      <c r="F19" s="33">
        <f>D19*E19</f>
        <v>0</v>
      </c>
    </row>
    <row r="20" spans="2:6" ht="14.25">
      <c r="B20" s="15" t="s">
        <v>63</v>
      </c>
      <c r="C20" s="16"/>
      <c r="D20" s="34"/>
      <c r="E20" s="36"/>
      <c r="F20" s="34"/>
    </row>
    <row r="21" spans="2:6" ht="14.25">
      <c r="B21" s="11"/>
      <c r="C21" s="13"/>
      <c r="D21" s="33"/>
      <c r="E21" s="11"/>
      <c r="F21" s="33"/>
    </row>
    <row r="23" spans="2:6" ht="14.25">
      <c r="B23" s="17" t="s">
        <v>4</v>
      </c>
      <c r="C23" s="18" t="s">
        <v>19</v>
      </c>
      <c r="D23" s="19"/>
      <c r="F23" s="4"/>
    </row>
    <row r="24" spans="2:6" ht="14.25">
      <c r="B24" t="s">
        <v>7</v>
      </c>
      <c r="C24" s="21">
        <f>C25+C26</f>
        <v>0.009837962962962963</v>
      </c>
      <c r="D24" s="1" t="s">
        <v>48</v>
      </c>
      <c r="E24" s="17" t="s">
        <v>21</v>
      </c>
      <c r="F24" s="17" t="s">
        <v>17</v>
      </c>
    </row>
    <row r="25" spans="2:6" ht="14.25">
      <c r="B25" s="23" t="s">
        <v>15</v>
      </c>
      <c r="C25" s="37">
        <f>SUM(C9:C19)</f>
        <v>0</v>
      </c>
      <c r="D25" s="99" t="e">
        <f>F25/(C25*24)</f>
        <v>#DIV/0!</v>
      </c>
      <c r="E25" s="72"/>
      <c r="F25" s="29">
        <f>SUM(F9:F17)</f>
        <v>0</v>
      </c>
    </row>
    <row r="26" spans="2:6" ht="14.25">
      <c r="B26" s="22" t="s">
        <v>69</v>
      </c>
      <c r="C26" s="25">
        <v>0.009837962962962963</v>
      </c>
      <c r="D26" s="73">
        <f>Calculations!$D$20</f>
        <v>0</v>
      </c>
      <c r="E26" s="30">
        <f>C26*F3</f>
        <v>0.2361111111111111</v>
      </c>
      <c r="F26" s="30">
        <f>D26*E26</f>
        <v>0</v>
      </c>
    </row>
    <row r="27" spans="2:6" ht="15.75" thickBot="1">
      <c r="B27" s="26"/>
      <c r="C27" s="28"/>
      <c r="D27" s="89">
        <f>F27/(C24*24)</f>
        <v>0</v>
      </c>
      <c r="E27" s="31" t="s">
        <v>23</v>
      </c>
      <c r="F27" s="32">
        <f>SUM(F25:F26)</f>
        <v>0</v>
      </c>
    </row>
    <row r="28" ht="15" thickTop="1"/>
  </sheetData>
  <sheetProtection selectLockedCells="1"/>
  <printOptions/>
  <pageMargins left="0.75" right="0.75" top="1" bottom="1" header="0.4921259845" footer="0.4921259845"/>
  <pageSetup fitToHeight="1" fitToWidth="1" horizontalDpi="600" verticalDpi="600" orientation="portrait" paperSize="9" scale="83" r:id="rId1"/>
  <headerFooter alignWithMargins="0">
    <oddHeader>&amp;L&amp;8“Self-regulatory Initiative for medical imaging equipment” 
Copyright © 2011 COCIR
All Rights Reserved.</oddHeader>
    <oddFooter>&amp;LTemplate - MRI energy consumption measurement&amp;RPage 5 of 7</oddFooter>
  </headerFooter>
</worksheet>
</file>

<file path=xl/worksheets/sheet6.xml><?xml version="1.0" encoding="utf-8"?>
<worksheet xmlns="http://schemas.openxmlformats.org/spreadsheetml/2006/main" xmlns:r="http://schemas.openxmlformats.org/officeDocument/2006/relationships">
  <sheetPr codeName="Tabelle5">
    <pageSetUpPr fitToPage="1"/>
  </sheetPr>
  <dimension ref="B2:F41"/>
  <sheetViews>
    <sheetView view="pageLayout" zoomScaleNormal="75" workbookViewId="0" topLeftCell="A10">
      <selection activeCell="C9" sqref="C9"/>
    </sheetView>
  </sheetViews>
  <sheetFormatPr defaultColWidth="11.00390625" defaultRowHeight="14.25"/>
  <cols>
    <col min="1" max="1" width="9.00390625" style="0" customWidth="1"/>
    <col min="2" max="2" width="38.125" style="0" bestFit="1" customWidth="1"/>
    <col min="3" max="5" width="11.00390625" style="0" customWidth="1"/>
    <col min="6" max="6" width="13.75390625" style="0" customWidth="1"/>
  </cols>
  <sheetData>
    <row r="2" spans="2:6" ht="15">
      <c r="B2" s="83" t="s">
        <v>49</v>
      </c>
      <c r="F2" s="27" t="s">
        <v>22</v>
      </c>
    </row>
    <row r="3" spans="2:6" ht="14.25">
      <c r="B3" t="s">
        <v>0</v>
      </c>
      <c r="F3" s="27">
        <v>24</v>
      </c>
    </row>
    <row r="4" ht="15">
      <c r="B4" t="s">
        <v>61</v>
      </c>
    </row>
    <row r="5" spans="4:6" ht="14.25">
      <c r="D5" s="74"/>
      <c r="E5" s="74"/>
      <c r="F5" s="74"/>
    </row>
    <row r="6" spans="2:6" ht="28.5">
      <c r="B6" s="1" t="s">
        <v>4</v>
      </c>
      <c r="C6" s="9" t="s">
        <v>18</v>
      </c>
      <c r="D6" s="3" t="s">
        <v>33</v>
      </c>
      <c r="E6" s="1" t="s">
        <v>32</v>
      </c>
      <c r="F6" s="9" t="s">
        <v>34</v>
      </c>
    </row>
    <row r="7" spans="2:6" ht="14.25">
      <c r="B7" s="11"/>
      <c r="C7" s="13"/>
      <c r="D7" s="13"/>
      <c r="E7" s="13"/>
      <c r="F7" s="13"/>
    </row>
    <row r="8" spans="2:6" ht="14.25">
      <c r="B8" s="15"/>
      <c r="C8" s="16"/>
      <c r="D8" s="34"/>
      <c r="E8" s="36"/>
      <c r="F8" s="34"/>
    </row>
    <row r="9" spans="2:6" ht="14.25">
      <c r="B9" s="11" t="s">
        <v>76</v>
      </c>
      <c r="C9" s="100"/>
      <c r="D9" s="101"/>
      <c r="E9" s="35">
        <f>C9*$F$3</f>
        <v>0</v>
      </c>
      <c r="F9" s="33">
        <f>D9*E9</f>
        <v>0</v>
      </c>
    </row>
    <row r="10" spans="2:6" ht="14.25">
      <c r="B10" s="15" t="s">
        <v>67</v>
      </c>
      <c r="C10" s="16"/>
      <c r="D10" s="34"/>
      <c r="E10" s="36"/>
      <c r="F10" s="34"/>
    </row>
    <row r="11" spans="2:6" ht="14.25">
      <c r="B11" s="11" t="s">
        <v>84</v>
      </c>
      <c r="C11" s="100"/>
      <c r="D11" s="101"/>
      <c r="E11" s="35">
        <f>C11*$F$3</f>
        <v>0</v>
      </c>
      <c r="F11" s="33">
        <f>D11*E11</f>
        <v>0</v>
      </c>
    </row>
    <row r="12" spans="2:6" ht="14.25">
      <c r="B12" s="15" t="s">
        <v>67</v>
      </c>
      <c r="C12" s="16"/>
      <c r="D12" s="34"/>
      <c r="E12" s="36"/>
      <c r="F12" s="34"/>
    </row>
    <row r="13" spans="2:6" ht="14.25">
      <c r="B13" s="11" t="s">
        <v>85</v>
      </c>
      <c r="C13" s="100"/>
      <c r="D13" s="101"/>
      <c r="E13" s="35">
        <f>C13*$F$3</f>
        <v>0</v>
      </c>
      <c r="F13" s="33">
        <f>D13*E13</f>
        <v>0</v>
      </c>
    </row>
    <row r="14" spans="2:6" ht="14.25">
      <c r="B14" s="15" t="s">
        <v>67</v>
      </c>
      <c r="C14" s="16"/>
      <c r="D14" s="34"/>
      <c r="E14" s="36"/>
      <c r="F14" s="34"/>
    </row>
    <row r="15" spans="2:6" ht="14.25">
      <c r="B15" s="11" t="s">
        <v>86</v>
      </c>
      <c r="C15" s="100"/>
      <c r="D15" s="101"/>
      <c r="E15" s="35">
        <f>C15*$F$3</f>
        <v>0</v>
      </c>
      <c r="F15" s="33">
        <f>D15*E15</f>
        <v>0</v>
      </c>
    </row>
    <row r="16" spans="2:6" ht="14.25">
      <c r="B16" s="15" t="s">
        <v>62</v>
      </c>
      <c r="C16" s="16"/>
      <c r="D16" s="34"/>
      <c r="E16" s="36"/>
      <c r="F16" s="34"/>
    </row>
    <row r="17" spans="2:6" ht="14.25">
      <c r="B17" s="11" t="s">
        <v>87</v>
      </c>
      <c r="C17" s="100"/>
      <c r="D17" s="101"/>
      <c r="E17" s="35">
        <f>C17*$F$3</f>
        <v>0</v>
      </c>
      <c r="F17" s="33">
        <f>D17*E17</f>
        <v>0</v>
      </c>
    </row>
    <row r="18" spans="2:6" ht="14.25">
      <c r="B18" s="15" t="s">
        <v>66</v>
      </c>
      <c r="C18" s="16"/>
      <c r="D18" s="34"/>
      <c r="E18" s="36"/>
      <c r="F18" s="34"/>
    </row>
    <row r="19" spans="2:6" ht="14.25">
      <c r="B19" s="11" t="s">
        <v>88</v>
      </c>
      <c r="C19" s="100"/>
      <c r="D19" s="101"/>
      <c r="E19" s="35">
        <f>C19*$F$3</f>
        <v>0</v>
      </c>
      <c r="F19" s="33">
        <f>D19*E19</f>
        <v>0</v>
      </c>
    </row>
    <row r="20" spans="2:6" ht="14.25">
      <c r="B20" s="15" t="s">
        <v>66</v>
      </c>
      <c r="C20" s="16"/>
      <c r="D20" s="34"/>
      <c r="E20" s="36"/>
      <c r="F20" s="34"/>
    </row>
    <row r="21" spans="2:6" ht="14.25">
      <c r="B21" s="11" t="s">
        <v>89</v>
      </c>
      <c r="C21" s="100"/>
      <c r="D21" s="101"/>
      <c r="E21" s="35">
        <f>C21*$F$3</f>
        <v>0</v>
      </c>
      <c r="F21" s="33">
        <f>D21*E21</f>
        <v>0</v>
      </c>
    </row>
    <row r="22" spans="2:6" ht="14.25">
      <c r="B22" s="15" t="s">
        <v>66</v>
      </c>
      <c r="C22" s="16"/>
      <c r="D22" s="34"/>
      <c r="E22" s="36"/>
      <c r="F22" s="34"/>
    </row>
    <row r="23" spans="2:6" ht="14.25">
      <c r="B23" s="11" t="s">
        <v>90</v>
      </c>
      <c r="C23" s="100"/>
      <c r="D23" s="101"/>
      <c r="E23" s="35">
        <f>C23*$F$3</f>
        <v>0</v>
      </c>
      <c r="F23" s="33">
        <f>D23*E23</f>
        <v>0</v>
      </c>
    </row>
    <row r="24" spans="2:6" ht="14.25">
      <c r="B24" s="15" t="s">
        <v>68</v>
      </c>
      <c r="C24" s="16"/>
      <c r="D24" s="34"/>
      <c r="E24" s="36"/>
      <c r="F24" s="34"/>
    </row>
    <row r="25" spans="2:6" ht="14.25">
      <c r="B25" s="11" t="s">
        <v>91</v>
      </c>
      <c r="C25" s="100"/>
      <c r="D25" s="101"/>
      <c r="E25" s="35">
        <f>C25*$F$3</f>
        <v>0</v>
      </c>
      <c r="F25" s="33">
        <f>D25*E25</f>
        <v>0</v>
      </c>
    </row>
    <row r="26" spans="2:6" ht="14.25">
      <c r="B26" s="15"/>
      <c r="C26" s="16"/>
      <c r="D26" s="34"/>
      <c r="E26" s="36"/>
      <c r="F26" s="34"/>
    </row>
    <row r="27" spans="2:6" ht="14.25">
      <c r="B27" s="11" t="s">
        <v>92</v>
      </c>
      <c r="C27" s="100"/>
      <c r="D27" s="101"/>
      <c r="E27" s="35">
        <f>C27*$F$3</f>
        <v>0</v>
      </c>
      <c r="F27" s="33">
        <f>D27*E27</f>
        <v>0</v>
      </c>
    </row>
    <row r="28" spans="2:6" ht="14.25">
      <c r="B28" s="15" t="s">
        <v>56</v>
      </c>
      <c r="C28" s="16"/>
      <c r="D28" s="34"/>
      <c r="E28" s="36"/>
      <c r="F28" s="34"/>
    </row>
    <row r="29" spans="2:6" ht="14.25">
      <c r="B29" s="11" t="s">
        <v>93</v>
      </c>
      <c r="C29" s="100"/>
      <c r="D29" s="101"/>
      <c r="E29" s="35">
        <f>C29*$F$3</f>
        <v>0</v>
      </c>
      <c r="F29" s="33">
        <f>D29*E29</f>
        <v>0</v>
      </c>
    </row>
    <row r="30" spans="2:6" ht="14.25">
      <c r="B30" s="15" t="s">
        <v>56</v>
      </c>
      <c r="C30" s="16"/>
      <c r="D30" s="34"/>
      <c r="E30" s="36"/>
      <c r="F30" s="34"/>
    </row>
    <row r="31" spans="2:6" ht="14.25">
      <c r="B31" s="11" t="s">
        <v>94</v>
      </c>
      <c r="C31" s="100"/>
      <c r="D31" s="101"/>
      <c r="E31" s="35">
        <f>C31*$F$3</f>
        <v>0</v>
      </c>
      <c r="F31" s="33">
        <f>D31*E31</f>
        <v>0</v>
      </c>
    </row>
    <row r="32" spans="2:6" ht="14.25">
      <c r="B32" s="15" t="s">
        <v>56</v>
      </c>
      <c r="C32" s="16"/>
      <c r="D32" s="34"/>
      <c r="E32" s="36"/>
      <c r="F32" s="34"/>
    </row>
    <row r="33" spans="2:6" ht="14.25">
      <c r="B33" s="11" t="s">
        <v>95</v>
      </c>
      <c r="C33" s="100"/>
      <c r="D33" s="101"/>
      <c r="E33" s="35">
        <f>C33*$F$3</f>
        <v>0</v>
      </c>
      <c r="F33" s="33">
        <f>D33*E33</f>
        <v>0</v>
      </c>
    </row>
    <row r="34" spans="2:6" ht="14.25">
      <c r="B34" s="15"/>
      <c r="C34" s="16"/>
      <c r="D34" s="34"/>
      <c r="E34" s="36"/>
      <c r="F34" s="34"/>
    </row>
    <row r="35" spans="2:6" ht="14.25">
      <c r="B35" s="11"/>
      <c r="C35" s="13"/>
      <c r="D35" s="11"/>
      <c r="E35" s="35"/>
      <c r="F35" s="11"/>
    </row>
    <row r="37" spans="2:6" ht="14.25">
      <c r="B37" s="17" t="s">
        <v>4</v>
      </c>
      <c r="C37" s="18" t="s">
        <v>19</v>
      </c>
      <c r="D37" s="19"/>
      <c r="F37" s="4"/>
    </row>
    <row r="38" spans="2:6" ht="14.25">
      <c r="B38" s="1" t="s">
        <v>12</v>
      </c>
      <c r="C38" s="20">
        <f>C39+C40</f>
        <v>0.01119212962962963</v>
      </c>
      <c r="D38" s="17" t="s">
        <v>48</v>
      </c>
      <c r="E38" s="17" t="s">
        <v>21</v>
      </c>
      <c r="F38" s="17" t="s">
        <v>17</v>
      </c>
    </row>
    <row r="39" spans="2:6" ht="14.25">
      <c r="B39" s="23" t="s">
        <v>15</v>
      </c>
      <c r="C39" s="37">
        <f>SUM(C9:C33)</f>
        <v>0</v>
      </c>
      <c r="D39" s="29" t="e">
        <f>F39/(C39*24)</f>
        <v>#DIV/0!</v>
      </c>
      <c r="E39" s="84"/>
      <c r="F39" s="29">
        <f>SUM(F9:F33)</f>
        <v>0</v>
      </c>
    </row>
    <row r="40" spans="2:6" ht="14.25">
      <c r="B40" s="22" t="s">
        <v>69</v>
      </c>
      <c r="C40" s="25">
        <v>0.01119212962962963</v>
      </c>
      <c r="D40" s="91">
        <f>Calculations!$D$20</f>
        <v>0</v>
      </c>
      <c r="E40" s="30">
        <f>C40*F3</f>
        <v>0.26861111111111113</v>
      </c>
      <c r="F40" s="30">
        <f>D40*E40</f>
        <v>0</v>
      </c>
    </row>
    <row r="41" spans="2:6" ht="15">
      <c r="B41" s="26" t="s">
        <v>16</v>
      </c>
      <c r="C41" s="28"/>
      <c r="D41" s="17"/>
      <c r="E41" s="95" t="s">
        <v>23</v>
      </c>
      <c r="F41" s="96">
        <f>SUM(F39:F40)</f>
        <v>0</v>
      </c>
    </row>
  </sheetData>
  <sheetProtection selectLockedCells="1"/>
  <printOptions/>
  <pageMargins left="0.75" right="0.75" top="1" bottom="1" header="0.4921259845" footer="0.4921259845"/>
  <pageSetup fitToHeight="1" fitToWidth="1" horizontalDpi="600" verticalDpi="600" orientation="portrait" paperSize="9" scale="84" r:id="rId1"/>
  <headerFooter alignWithMargins="0">
    <oddHeader>&amp;L&amp;8“Self-regulatory Initiative for medical imaging equipment” 
Copyright © 2011 COCIR
All Rights Reserved.</oddHeader>
    <oddFooter>&amp;LTemplate - MRI energy consumption measurement&amp;RPage 6 of 7</oddFooter>
  </headerFooter>
</worksheet>
</file>

<file path=xl/worksheets/sheet7.xml><?xml version="1.0" encoding="utf-8"?>
<worksheet xmlns="http://schemas.openxmlformats.org/spreadsheetml/2006/main" xmlns:r="http://schemas.openxmlformats.org/officeDocument/2006/relationships">
  <sheetPr codeName="Tabelle6">
    <pageSetUpPr fitToPage="1"/>
  </sheetPr>
  <dimension ref="A3:O31"/>
  <sheetViews>
    <sheetView view="pageLayout" zoomScale="70" zoomScaleNormal="70" zoomScalePageLayoutView="70" workbookViewId="0" topLeftCell="A1">
      <selection activeCell="C27" sqref="C27"/>
    </sheetView>
  </sheetViews>
  <sheetFormatPr defaultColWidth="11.00390625" defaultRowHeight="14.25"/>
  <cols>
    <col min="1" max="1" width="10.50390625" style="0" customWidth="1"/>
    <col min="2" max="2" width="44.125" style="0" bestFit="1" customWidth="1"/>
    <col min="3" max="3" width="10.375" style="0" customWidth="1"/>
    <col min="4" max="4" width="13.125" style="0" bestFit="1" customWidth="1"/>
    <col min="5" max="5" width="10.375" style="0" bestFit="1" customWidth="1"/>
    <col min="6" max="7" width="10.125" style="0" bestFit="1" customWidth="1"/>
    <col min="8" max="8" width="28.00390625" style="0" customWidth="1"/>
    <col min="9" max="14" width="8.875" style="0" customWidth="1"/>
  </cols>
  <sheetData>
    <row r="3" spans="1:7" ht="15">
      <c r="A3" s="5" t="s">
        <v>10</v>
      </c>
      <c r="E3" s="83" t="s">
        <v>49</v>
      </c>
      <c r="F3" s="82"/>
      <c r="G3" s="82"/>
    </row>
    <row r="5" spans="1:3" ht="14.25">
      <c r="A5" s="41"/>
      <c r="B5" s="41"/>
      <c r="C5" s="41" t="s">
        <v>25</v>
      </c>
    </row>
    <row r="6" spans="1:8" ht="15">
      <c r="A6" s="41"/>
      <c r="B6" s="38" t="s">
        <v>26</v>
      </c>
      <c r="C6" s="17">
        <f>12*60</f>
        <v>720</v>
      </c>
      <c r="E6" s="81" t="s">
        <v>1</v>
      </c>
      <c r="G6" s="130"/>
      <c r="H6" s="130"/>
    </row>
    <row r="7" spans="1:7" ht="30" thickBot="1">
      <c r="A7" s="42" t="s">
        <v>27</v>
      </c>
      <c r="B7" s="45" t="s">
        <v>70</v>
      </c>
      <c r="C7" s="46">
        <v>120</v>
      </c>
      <c r="E7" s="81" t="s">
        <v>2</v>
      </c>
      <c r="G7" s="102"/>
    </row>
    <row r="8" spans="1:3" ht="15.75" thickBot="1">
      <c r="A8" s="41"/>
      <c r="B8" s="43" t="s">
        <v>28</v>
      </c>
      <c r="C8" s="44">
        <f>C6-C7</f>
        <v>600</v>
      </c>
    </row>
    <row r="9" spans="1:15" ht="15" thickTop="1">
      <c r="A9" s="74"/>
      <c r="C9" s="74"/>
      <c r="D9" s="74"/>
      <c r="I9" s="76"/>
      <c r="J9" s="77" t="s">
        <v>39</v>
      </c>
      <c r="K9" s="78"/>
      <c r="L9" s="76"/>
      <c r="M9" s="77" t="s">
        <v>36</v>
      </c>
      <c r="N9" s="78"/>
      <c r="O9" t="s">
        <v>35</v>
      </c>
    </row>
    <row r="10" spans="1:15" ht="42.75">
      <c r="A10" s="1"/>
      <c r="B10" s="1" t="str">
        <f>Head!B26</f>
        <v>Action</v>
      </c>
      <c r="C10" s="1"/>
      <c r="D10" s="3" t="s">
        <v>18</v>
      </c>
      <c r="E10" s="1" t="s">
        <v>11</v>
      </c>
      <c r="F10" s="1" t="s">
        <v>13</v>
      </c>
      <c r="G10" s="1" t="s">
        <v>14</v>
      </c>
      <c r="H10" s="9" t="s">
        <v>47</v>
      </c>
      <c r="I10" s="9" t="s">
        <v>37</v>
      </c>
      <c r="J10" s="9" t="s">
        <v>73</v>
      </c>
      <c r="K10" s="9" t="s">
        <v>38</v>
      </c>
      <c r="L10" s="9" t="s">
        <v>37</v>
      </c>
      <c r="M10" s="9" t="s">
        <v>73</v>
      </c>
      <c r="N10" s="9" t="s">
        <v>38</v>
      </c>
      <c r="O10" s="9" t="s">
        <v>20</v>
      </c>
    </row>
    <row r="11" spans="1:15" ht="14.25">
      <c r="A11" s="2"/>
      <c r="B11" s="1" t="str">
        <f>Head!B27</f>
        <v>average head examination total</v>
      </c>
      <c r="C11" s="57"/>
      <c r="D11" s="57">
        <f>Head!C27</f>
        <v>0.009965277777777778</v>
      </c>
      <c r="E11" s="58">
        <v>25</v>
      </c>
      <c r="F11" s="59">
        <f>E11/E16</f>
        <v>0.23809523809523808</v>
      </c>
      <c r="G11" s="60">
        <f>$C$8*F11</f>
        <v>142.85714285714286</v>
      </c>
      <c r="H11" s="61">
        <f>G11/(D11*24*60)</f>
        <v>9.955201592832255</v>
      </c>
      <c r="I11" s="79">
        <f>Head!C28</f>
        <v>0</v>
      </c>
      <c r="J11" s="79">
        <f>Head!C29</f>
        <v>0.009965277777777778</v>
      </c>
      <c r="K11" s="79">
        <f>Head!C30</f>
        <v>0</v>
      </c>
      <c r="L11" s="62">
        <f>Head!F28</f>
        <v>0</v>
      </c>
      <c r="M11" s="62">
        <f>Head!F29</f>
        <v>0</v>
      </c>
      <c r="N11" s="62">
        <f>Head!F30</f>
        <v>0</v>
      </c>
      <c r="O11" s="62">
        <f>N11*H11</f>
        <v>0</v>
      </c>
    </row>
    <row r="12" spans="1:15" ht="14.25">
      <c r="A12" s="2"/>
      <c r="B12" s="1" t="str">
        <f>Spine!B22</f>
        <v>typical spine measurement (lumbar spine)</v>
      </c>
      <c r="C12" s="57"/>
      <c r="D12" s="57">
        <f>Spine!C22</f>
        <v>0.009502314814814816</v>
      </c>
      <c r="E12" s="58">
        <v>26</v>
      </c>
      <c r="F12" s="59">
        <f>E12/E16</f>
        <v>0.24761904761904763</v>
      </c>
      <c r="G12" s="60">
        <f>$C$8*F12</f>
        <v>148.57142857142858</v>
      </c>
      <c r="H12" s="61">
        <f>G12/(D12*24*60)</f>
        <v>10.857838872455195</v>
      </c>
      <c r="I12" s="79">
        <f>Spine!C23</f>
        <v>0</v>
      </c>
      <c r="J12" s="79">
        <f>Spine!C24</f>
        <v>0.009502314814814816</v>
      </c>
      <c r="K12" s="79">
        <f>Spine!C25</f>
        <v>0</v>
      </c>
      <c r="L12" s="62">
        <f>Spine!F23</f>
        <v>0</v>
      </c>
      <c r="M12" s="62">
        <f>Spine!F24</f>
        <v>0</v>
      </c>
      <c r="N12" s="62">
        <f>Spine!F25</f>
        <v>0</v>
      </c>
      <c r="O12" s="62">
        <f>N12*H12</f>
        <v>0</v>
      </c>
    </row>
    <row r="13" spans="1:15" ht="14.25">
      <c r="A13" s="2"/>
      <c r="B13" s="2" t="str">
        <f>Abdomen!B30</f>
        <v>typical abdomen measurement</v>
      </c>
      <c r="C13" s="57"/>
      <c r="D13" s="57">
        <f>Abdomen!C30</f>
        <v>0.01577546296296296</v>
      </c>
      <c r="E13" s="58">
        <v>25</v>
      </c>
      <c r="F13" s="59">
        <f>E13/E16</f>
        <v>0.23809523809523808</v>
      </c>
      <c r="G13" s="60">
        <f>$C$8*F13</f>
        <v>142.85714285714286</v>
      </c>
      <c r="H13" s="61">
        <f>G13/(D13*24*60)</f>
        <v>6.2886489885756225</v>
      </c>
      <c r="I13" s="79">
        <f>Abdomen!C31</f>
        <v>0</v>
      </c>
      <c r="J13" s="79">
        <f>Abdomen!C32</f>
        <v>0.01577546296296296</v>
      </c>
      <c r="K13" s="79">
        <f>Abdomen!C33</f>
        <v>0</v>
      </c>
      <c r="L13" s="62">
        <f>Abdomen!F31</f>
        <v>0</v>
      </c>
      <c r="M13" s="62">
        <f>Abdomen!F32</f>
        <v>0</v>
      </c>
      <c r="N13" s="62">
        <f>Abdomen!F33</f>
        <v>0</v>
      </c>
      <c r="O13" s="62">
        <f>N13*H13</f>
        <v>0</v>
      </c>
    </row>
    <row r="14" spans="1:15" ht="14.25">
      <c r="A14" s="2"/>
      <c r="B14" s="2" t="str">
        <f>Knee!B24</f>
        <v>typical knee measurement</v>
      </c>
      <c r="C14" s="57"/>
      <c r="D14" s="57">
        <f>Knee!C24</f>
        <v>0.009837962962962963</v>
      </c>
      <c r="E14" s="58">
        <v>20</v>
      </c>
      <c r="F14" s="59">
        <f>E14/E16</f>
        <v>0.19047619047619047</v>
      </c>
      <c r="G14" s="60">
        <f>$C$8*F14</f>
        <v>114.28571428571428</v>
      </c>
      <c r="H14" s="61">
        <f>G14/(D14*24*60)</f>
        <v>8.067226890756302</v>
      </c>
      <c r="I14" s="79">
        <f>Knee!C25</f>
        <v>0</v>
      </c>
      <c r="J14" s="79">
        <f>Knee!C26</f>
        <v>0.009837962962962963</v>
      </c>
      <c r="K14" s="79">
        <f>Knee!C27</f>
        <v>0</v>
      </c>
      <c r="L14" s="62">
        <f>Knee!F25</f>
        <v>0</v>
      </c>
      <c r="M14" s="62">
        <f>Knee!F26</f>
        <v>0</v>
      </c>
      <c r="N14" s="62">
        <f>Knee!F27</f>
        <v>0</v>
      </c>
      <c r="O14" s="62">
        <f>N14*H14</f>
        <v>0</v>
      </c>
    </row>
    <row r="15" spans="1:15" ht="15" thickBot="1">
      <c r="A15" s="47"/>
      <c r="B15" s="47" t="str">
        <f>Angio!B38</f>
        <v>typical angio measurement</v>
      </c>
      <c r="C15" s="63"/>
      <c r="D15" s="63">
        <f>Angio!C38</f>
        <v>0.01119212962962963</v>
      </c>
      <c r="E15" s="64">
        <v>9</v>
      </c>
      <c r="F15" s="65">
        <f>E15/E16</f>
        <v>0.08571428571428572</v>
      </c>
      <c r="G15" s="66">
        <f>$C$8*F15</f>
        <v>51.42857142857143</v>
      </c>
      <c r="H15" s="75">
        <f>G15/(D15*24*60)</f>
        <v>3.1910178756093956</v>
      </c>
      <c r="I15" s="80">
        <f>Angio!C39</f>
        <v>0</v>
      </c>
      <c r="J15" s="80">
        <f>Angio!C40</f>
        <v>0.01119212962962963</v>
      </c>
      <c r="K15" s="80">
        <f>Angio!C41</f>
        <v>0</v>
      </c>
      <c r="L15" s="67">
        <f>Angio!F39</f>
        <v>0</v>
      </c>
      <c r="M15" s="67">
        <f>Angio!F40</f>
        <v>0</v>
      </c>
      <c r="N15" s="67">
        <f>Angio!F41</f>
        <v>0</v>
      </c>
      <c r="O15" s="67">
        <f>N15*H15</f>
        <v>0</v>
      </c>
    </row>
    <row r="16" spans="2:15" ht="15">
      <c r="B16" s="68"/>
      <c r="C16" s="68"/>
      <c r="D16" s="68"/>
      <c r="E16" s="69">
        <f>SUM(E11:E15)</f>
        <v>105</v>
      </c>
      <c r="F16" s="70">
        <f>SUM(F11:F15)</f>
        <v>1</v>
      </c>
      <c r="G16" s="69">
        <f>SUM(G11:G15)</f>
        <v>600.0000000000001</v>
      </c>
      <c r="H16" s="86">
        <f>SUM(H11:H15)</f>
        <v>38.35993422022877</v>
      </c>
      <c r="I16" s="71"/>
      <c r="J16" s="71"/>
      <c r="K16" s="71"/>
      <c r="O16" s="71">
        <f>SUM(O11:O15)</f>
        <v>0</v>
      </c>
    </row>
    <row r="17" spans="5:12" ht="15">
      <c r="E17" s="6"/>
      <c r="F17" s="7"/>
      <c r="G17" s="6"/>
      <c r="H17" s="10"/>
      <c r="I17" s="8"/>
      <c r="J17" s="8"/>
      <c r="K17" s="8"/>
      <c r="L17" s="8"/>
    </row>
    <row r="18" spans="5:12" ht="15">
      <c r="E18" s="6"/>
      <c r="F18" s="7"/>
      <c r="G18" s="6"/>
      <c r="H18" s="10"/>
      <c r="I18" s="8"/>
      <c r="J18" s="8"/>
      <c r="K18" s="8"/>
      <c r="L18" s="8"/>
    </row>
    <row r="19" spans="2:5" ht="14.25">
      <c r="B19" s="17"/>
      <c r="C19" s="39" t="s">
        <v>42</v>
      </c>
      <c r="D19" s="17" t="s">
        <v>30</v>
      </c>
      <c r="E19" s="17" t="s">
        <v>17</v>
      </c>
    </row>
    <row r="20" spans="2:5" ht="28.5">
      <c r="B20" s="55" t="s">
        <v>71</v>
      </c>
      <c r="C20" s="54">
        <f>C7</f>
        <v>120</v>
      </c>
      <c r="D20" s="103">
        <v>0</v>
      </c>
      <c r="E20" s="56">
        <f>(D20*C20)/60</f>
        <v>0</v>
      </c>
    </row>
    <row r="21" spans="2:5" ht="14.25">
      <c r="B21" s="53" t="s">
        <v>24</v>
      </c>
      <c r="C21" s="54">
        <f>1440-C6</f>
        <v>720</v>
      </c>
      <c r="D21" s="103">
        <v>0</v>
      </c>
      <c r="E21" s="54">
        <f>(D21*C21)/60</f>
        <v>0</v>
      </c>
    </row>
    <row r="23" spans="2:5" ht="15">
      <c r="B23" s="81" t="s">
        <v>40</v>
      </c>
      <c r="C23" s="39" t="s">
        <v>21</v>
      </c>
      <c r="D23" s="17"/>
      <c r="E23" s="17" t="s">
        <v>45</v>
      </c>
    </row>
    <row r="24" spans="2:5" ht="15">
      <c r="B24" s="81"/>
      <c r="C24" s="39" t="s">
        <v>46</v>
      </c>
      <c r="D24" s="17"/>
      <c r="E24" s="17" t="s">
        <v>17</v>
      </c>
    </row>
    <row r="25" spans="2:5" ht="14.25">
      <c r="B25" s="53" t="s">
        <v>43</v>
      </c>
      <c r="C25" s="56">
        <f>C21</f>
        <v>720</v>
      </c>
      <c r="D25" s="56">
        <f>E25/C25*60</f>
        <v>0</v>
      </c>
      <c r="E25" s="56">
        <f>E21</f>
        <v>0</v>
      </c>
    </row>
    <row r="26" spans="2:5" ht="14.25">
      <c r="B26" s="55" t="s">
        <v>72</v>
      </c>
      <c r="C26" s="56">
        <f>SUMPRODUCT(H11:H15,J11:J15)*24*60+C20</f>
        <v>720</v>
      </c>
      <c r="D26" s="56">
        <f>E26/C26*60</f>
        <v>0</v>
      </c>
      <c r="E26" s="56">
        <f>SUMPRODUCT(H11:H15,M11:M15)+E20</f>
        <v>0</v>
      </c>
    </row>
    <row r="27" spans="2:5" ht="14.25">
      <c r="B27" s="55" t="s">
        <v>41</v>
      </c>
      <c r="C27" s="56">
        <f>SUMPRODUCT(H11:H15,I11:I15)*24*60</f>
        <v>0</v>
      </c>
      <c r="D27" s="56" t="e">
        <f>E27/C27*60</f>
        <v>#DIV/0!</v>
      </c>
      <c r="E27" s="56">
        <f>SUMPRODUCT(H11:H15,L11:L15)</f>
        <v>0</v>
      </c>
    </row>
    <row r="28" spans="2:5" ht="30.75" thickBot="1">
      <c r="B28" s="48" t="s">
        <v>29</v>
      </c>
      <c r="C28" s="49">
        <f>SUM(C25:C27)</f>
        <v>1440</v>
      </c>
      <c r="D28" s="49">
        <f>E28/C28*60</f>
        <v>0</v>
      </c>
      <c r="E28" s="49">
        <f>SUM(E25:E27)</f>
        <v>0</v>
      </c>
    </row>
    <row r="29" ht="15" thickTop="1"/>
    <row r="30" spans="1:5" ht="15">
      <c r="A30" s="40"/>
      <c r="B30" s="50" t="s">
        <v>44</v>
      </c>
      <c r="C30" s="51"/>
      <c r="D30" s="51"/>
      <c r="E30" s="52">
        <f>E28/H16</f>
        <v>0</v>
      </c>
    </row>
    <row r="31" ht="14.25">
      <c r="E31" s="68"/>
    </row>
  </sheetData>
  <sheetProtection selectLockedCells="1"/>
  <mergeCells count="1">
    <mergeCell ref="G6:H6"/>
  </mergeCells>
  <printOptions/>
  <pageMargins left="0.75" right="0.75" top="1" bottom="1" header="0.4921259845" footer="0.4921259845"/>
  <pageSetup fitToHeight="1" fitToWidth="1" horizontalDpi="600" verticalDpi="600" orientation="landscape" paperSize="9" scale="56" r:id="rId2"/>
  <headerFooter alignWithMargins="0">
    <oddHeader>&amp;L&amp;8“Self-regulatory Initiative for medical imaging equipment” 
Copyright © 2011 COCIR
All Rights Reserved.</oddHeader>
    <oddFooter>&amp;LTemplate - MRI energy consumption measurement&amp;RPage 7 of 7</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Siemens AG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Mitsch</dc:creator>
  <cp:keywords/>
  <dc:description/>
  <cp:lastModifiedBy>Corridori Riccardo (RCI)</cp:lastModifiedBy>
  <cp:lastPrinted>2011-06-27T07:20:34Z</cp:lastPrinted>
  <dcterms:created xsi:type="dcterms:W3CDTF">2011-02-22T13:40:32Z</dcterms:created>
  <dcterms:modified xsi:type="dcterms:W3CDTF">2013-01-14T15:13:16Z</dcterms:modified>
  <cp:category/>
  <cp:version/>
  <cp:contentType/>
  <cp:contentStatus/>
</cp:coreProperties>
</file>